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10"/>
            <color indexed="8"/>
            <rFont val="Arial"/>
            <family val="2"/>
          </rPr>
          <t>Inserisci la latitudine del luogo [es: Murlo (SI) = 43.167°]</t>
        </r>
      </text>
    </comment>
    <comment ref="B7" authorId="0">
      <text>
        <r>
          <rPr>
            <b/>
            <sz val="10"/>
            <color indexed="8"/>
            <rFont val="Arial"/>
            <family val="2"/>
          </rPr>
          <t>Inserisci la longitudine del luogo [es: Murlo (SI) = 11.383°]</t>
        </r>
      </text>
    </comment>
    <comment ref="B12" authorId="0">
      <text>
        <r>
          <rPr>
            <sz val="10"/>
            <rFont val="Arial"/>
            <family val="2"/>
          </rPr>
          <t>Equazione del tempo del giorno considerato.</t>
        </r>
      </text>
    </comment>
    <comment ref="B13" authorId="0">
      <text>
        <r>
          <rPr>
            <sz val="10"/>
            <rFont val="Arial"/>
            <family val="2"/>
          </rPr>
          <t>Declinazione del Sole del giorno considerato.</t>
        </r>
      </text>
    </comment>
    <comment ref="B15" authorId="0">
      <text>
        <r>
          <rPr>
            <b/>
            <sz val="10"/>
            <color indexed="8"/>
            <rFont val="Arial"/>
            <family val="2"/>
          </rPr>
          <t>Questa è la durata del dì, espressa in ore decimali</t>
        </r>
      </text>
    </comment>
    <comment ref="B16" authorId="0">
      <text>
        <r>
          <rPr>
            <b/>
            <sz val="10"/>
            <color indexed="8"/>
            <rFont val="Arial"/>
            <family val="2"/>
          </rPr>
          <t>Ora dell'alba, tempo Vero espresso in decimale.</t>
        </r>
      </text>
    </comment>
    <comment ref="B17" authorId="0">
      <text>
        <r>
          <rPr>
            <b/>
            <sz val="10"/>
            <color indexed="8"/>
            <rFont val="Arial"/>
            <family val="2"/>
          </rPr>
          <t>Ora del tramonto, tempo Vero espresso in decimale.</t>
        </r>
      </text>
    </comment>
    <comment ref="B21" authorId="0">
      <text>
        <r>
          <rPr>
            <sz val="10"/>
            <rFont val="Arial"/>
            <family val="2"/>
          </rPr>
          <t>Azimut del punto di levata del Sole.
(-90°=Est, 0°=Sud)</t>
        </r>
      </text>
    </comment>
    <comment ref="B22" authorId="0">
      <text>
        <r>
          <rPr>
            <sz val="10"/>
            <rFont val="Arial"/>
            <family val="2"/>
          </rPr>
          <t>Azimut del punto di tramonto del Sole.
(90°=Ovest, 0°=Sud)</t>
        </r>
      </text>
    </comment>
    <comment ref="D6" authorId="0">
      <text>
        <r>
          <rPr>
            <b/>
            <sz val="8"/>
            <color indexed="8"/>
            <rFont val="Tahoma"/>
            <family val="0"/>
          </rPr>
          <t>Scegli il giorno di cui vuoi calcolare alba e tramonto  dal menu a tendina.</t>
        </r>
      </text>
    </comment>
    <comment ref="D7" authorId="0">
      <text>
        <r>
          <rPr>
            <b/>
            <sz val="8"/>
            <color indexed="8"/>
            <rFont val="Tahoma"/>
            <family val="0"/>
          </rPr>
          <t>Scegli il mese di cui vuoi calcolare alba e tramonto  dal menu a tendina.</t>
        </r>
      </text>
    </comment>
    <comment ref="D8" authorId="0">
      <text>
        <r>
          <rPr>
            <b/>
            <sz val="8"/>
            <color indexed="8"/>
            <rFont val="Tahoma"/>
            <family val="0"/>
          </rPr>
          <t>Scegli tra Ora Solare e Ora Legale</t>
        </r>
      </text>
    </comment>
    <comment ref="D12" authorId="0">
      <text>
        <r>
          <rPr>
            <sz val="10"/>
            <rFont val="Arial"/>
            <family val="2"/>
          </rPr>
          <t>Angolo orario Differenza</t>
        </r>
      </text>
    </comment>
    <comment ref="D13" authorId="0">
      <text>
        <r>
          <rPr>
            <sz val="10"/>
            <rFont val="Arial"/>
            <family val="2"/>
          </rPr>
          <t>Ora di differenza</t>
        </r>
      </text>
    </comment>
    <comment ref="D16" authorId="0">
      <text>
        <r>
          <rPr>
            <sz val="10"/>
            <rFont val="Arial"/>
            <family val="2"/>
          </rPr>
          <t>Ora dell'alba, tempo Medio espresso in decimale.</t>
        </r>
      </text>
    </comment>
    <comment ref="D17" authorId="0">
      <text>
        <r>
          <rPr>
            <sz val="10"/>
            <rFont val="Arial"/>
            <family val="2"/>
          </rPr>
          <t>Ora del tramonto, tempo Medio espresso in decimale.</t>
        </r>
      </text>
    </comment>
    <comment ref="D18" authorId="0">
      <text>
        <r>
          <rPr>
            <sz val="10"/>
            <rFont val="Arial"/>
            <family val="2"/>
          </rPr>
          <t>Ora del passaggio al meridiano locale. Tempo Medio espresso in decimale.</t>
        </r>
      </text>
    </comment>
    <comment ref="D19" authorId="0">
      <text>
        <r>
          <rPr>
            <b/>
            <sz val="8"/>
            <color indexed="8"/>
            <rFont val="Tahoma"/>
            <family val="0"/>
          </rPr>
          <t>Altezza del Sole al Mezzogiorno Vero del luogo.
A = 90° - Lat + decl.</t>
        </r>
      </text>
    </comment>
    <comment ref="D20" authorId="0">
      <text>
        <r>
          <rPr>
            <b/>
            <sz val="8"/>
            <color indexed="8"/>
            <rFont val="Tahoma"/>
            <family val="0"/>
          </rPr>
          <t>Altezza del Sole  all'ora Tm (casella F6).</t>
        </r>
      </text>
    </comment>
    <comment ref="D21" authorId="0">
      <text>
        <r>
          <rPr>
            <b/>
            <sz val="8"/>
            <color indexed="8"/>
            <rFont val="Tahoma"/>
            <family val="0"/>
          </rPr>
          <t>Azimut del Sole all'alba, ricavata come opposto dell'azimut del tramonto.</t>
        </r>
      </text>
    </comment>
    <comment ref="D22" authorId="0">
      <text>
        <r>
          <rPr>
            <b/>
            <sz val="8"/>
            <color indexed="8"/>
            <rFont val="Tahoma"/>
            <family val="0"/>
          </rPr>
          <t>Azimut del Sole al tramonto con formula immediata da letteratura.
Azt = Arccos[-sin(d) / cos(lat)]
da libro: Astronomia, Formule e Tabelle – R. Baggio – Milano, ott 2000</t>
        </r>
      </text>
    </comment>
    <comment ref="F6" authorId="0">
      <text>
        <r>
          <rPr>
            <b/>
            <sz val="8"/>
            <color indexed="8"/>
            <rFont val="Tahoma"/>
            <family val="0"/>
          </rPr>
          <t>Inserire l'ora dell'orologio per la quale valutare l'altezza e azimut del Sole.
Il formato deve essere hh:mm:ss
h ora, m minuti, s secondi</t>
        </r>
      </text>
    </comment>
    <comment ref="F10" authorId="0">
      <text>
        <r>
          <rPr>
            <b/>
            <sz val="8"/>
            <color indexed="8"/>
            <rFont val="Tahoma"/>
            <family val="0"/>
          </rPr>
          <t>Tempo Vero ricavato dal tempo medio Tm</t>
        </r>
      </text>
    </comment>
    <comment ref="F11" authorId="0">
      <text>
        <r>
          <rPr>
            <b/>
            <sz val="8"/>
            <color indexed="8"/>
            <rFont val="Tahoma"/>
            <family val="0"/>
          </rPr>
          <t>Angolo orario ricavato dal tempo medio Tm dal quale si valuta l'altezza del Sole</t>
        </r>
      </text>
    </comment>
    <comment ref="F12" authorId="0">
      <text>
        <r>
          <rPr>
            <sz val="10"/>
            <rFont val="Arial"/>
            <family val="2"/>
          </rPr>
          <t>Correzione del fuso, espressa in minuti decimali.</t>
        </r>
      </text>
    </comment>
    <comment ref="F13" authorId="0">
      <text>
        <r>
          <rPr>
            <sz val="10"/>
            <rFont val="Arial"/>
            <family val="2"/>
          </rPr>
          <t>Correzione del fuso espressa in minuti e secondi.</t>
        </r>
      </text>
    </comment>
    <comment ref="F15" authorId="0">
      <text>
        <r>
          <rPr>
            <sz val="10"/>
            <rFont val="Arial"/>
            <family val="2"/>
          </rPr>
          <t>Questa è la durata del dì, espressa in ore e minuti.</t>
        </r>
      </text>
    </comment>
    <comment ref="F16" authorId="0">
      <text>
        <r>
          <rPr>
            <sz val="10"/>
            <rFont val="Arial"/>
            <family val="2"/>
          </rPr>
          <t>Ora dell'alba, tempo Medio espresso in ore e minuti.</t>
        </r>
      </text>
    </comment>
    <comment ref="F17" authorId="0">
      <text>
        <r>
          <rPr>
            <sz val="10"/>
            <rFont val="Arial"/>
            <family val="2"/>
          </rPr>
          <t>Ora del tramonto, tempo Medio espresso in ore e minuti.</t>
        </r>
      </text>
    </comment>
    <comment ref="F18" authorId="0">
      <text>
        <r>
          <rPr>
            <sz val="10"/>
            <rFont val="Arial"/>
            <family val="2"/>
          </rPr>
          <t>Ora Media del passaggio al meridiano locale.
Tempo Medio espresso in ore e minuti.</t>
        </r>
      </text>
    </comment>
    <comment ref="F20" authorId="0">
      <text>
        <r>
          <rPr>
            <b/>
            <sz val="8"/>
            <color indexed="8"/>
            <rFont val="Tahoma"/>
            <family val="0"/>
          </rPr>
          <t>Azimut del Sole all'ora Tm (casella F6).</t>
        </r>
      </text>
    </comment>
    <comment ref="F22" authorId="0">
      <text>
        <r>
          <rPr>
            <b/>
            <sz val="8"/>
            <color indexed="8"/>
            <rFont val="Tahoma"/>
            <family val="0"/>
          </rPr>
          <t>Azimut del Sole al tramonto con formula ricavata dai conti del mio testo.</t>
        </r>
      </text>
    </comment>
    <comment ref="M2" authorId="0">
      <text>
        <r>
          <rPr>
            <sz val="10"/>
            <rFont val="Arial"/>
            <family val="2"/>
          </rPr>
          <t>Ora di differenza</t>
        </r>
      </text>
    </comment>
  </commentList>
</comments>
</file>

<file path=xl/sharedStrings.xml><?xml version="1.0" encoding="utf-8"?>
<sst xmlns="http://schemas.openxmlformats.org/spreadsheetml/2006/main" count="71" uniqueCount="64">
  <si>
    <t>Calcolo semplificato dell'alba e tramonto: orari, azimut e altezza.</t>
  </si>
  <si>
    <t>Giorno</t>
  </si>
  <si>
    <t>DATA</t>
  </si>
  <si>
    <t>EQ. TEMPO (min)</t>
  </si>
  <si>
    <t>DECL. SOLE (°)</t>
  </si>
  <si>
    <t>AOD (murlo)</t>
  </si>
  <si>
    <t>OD</t>
  </si>
  <si>
    <t>Durata del dì [h]</t>
  </si>
  <si>
    <t>Diff. dur. Dì [h]</t>
  </si>
  <si>
    <t>Diff. dur. Dì [min]</t>
  </si>
  <si>
    <t>Diff. dur. a settimana [sec]</t>
  </si>
  <si>
    <t>Aoa</t>
  </si>
  <si>
    <t>Aot</t>
  </si>
  <si>
    <t>Alba vera</t>
  </si>
  <si>
    <t>Tram vero</t>
  </si>
  <si>
    <t>Alba media</t>
  </si>
  <si>
    <t>Tram. Medio</t>
  </si>
  <si>
    <t>Scegliere Lat, Log, il giorno e il mese e l'ora legale o no)</t>
  </si>
  <si>
    <t>(si trascura la dimensione del disco e la rifrazione atmosferica)</t>
  </si>
  <si>
    <t>DATI DA SCEGLIERE</t>
  </si>
  <si>
    <t>Latitudine [gradi]</t>
  </si>
  <si>
    <t>Ora Tm</t>
  </si>
  <si>
    <t>Longitudine [gradi]</t>
  </si>
  <si>
    <t>Mese</t>
  </si>
  <si>
    <t>Giugno</t>
  </si>
  <si>
    <t>Ora leg/solare?</t>
  </si>
  <si>
    <t>Ora Legale</t>
  </si>
  <si>
    <t>RISULTATI</t>
  </si>
  <si>
    <t>T.Vero Tv</t>
  </si>
  <si>
    <t>Giorno n.</t>
  </si>
  <si>
    <t>Meridiano del fuso</t>
  </si>
  <si>
    <t>AO [gradi]</t>
  </si>
  <si>
    <t>ε(g) [min]</t>
  </si>
  <si>
    <t>AOD</t>
  </si>
  <si>
    <t>Cf [min]</t>
  </si>
  <si>
    <t>δ(g) [gradi]</t>
  </si>
  <si>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“</t>
    </r>
    <r>
      <rPr>
        <i/>
        <sz val="10"/>
        <rFont val="Arial"/>
        <family val="2"/>
      </rPr>
      <t xml:space="preserve"> [m:s]</t>
    </r>
  </si>
  <si>
    <t>→</t>
  </si>
  <si>
    <t>h:m</t>
  </si>
  <si>
    <t>Alba Vera [h]</t>
  </si>
  <si>
    <t>Alba (orol.) [h]</t>
  </si>
  <si>
    <t>Tramonto Vero [h]</t>
  </si>
  <si>
    <t>Tramonto (orol.) [h]</t>
  </si>
  <si>
    <t>Mezzog. (orol.) [h]</t>
  </si>
  <si>
    <t>Alt. a Mezz.Vero [°]</t>
  </si>
  <si>
    <t>Alt a ora Tm [°]</t>
  </si>
  <si>
    <t>Az a Tm [°]</t>
  </si>
  <si>
    <t>AO Alba [gradi]</t>
  </si>
  <si>
    <t>Az Alba.1  [gradi]</t>
  </si>
  <si>
    <t>AO Tram. [gradi]</t>
  </si>
  <si>
    <t>Az Tram.1  [gradi]</t>
  </si>
  <si>
    <t>Az Tram.2</t>
  </si>
  <si>
    <t>WWW.NICOLAULIVIERI.COM</t>
  </si>
  <si>
    <t>[ver.feb-2021]</t>
  </si>
  <si>
    <t>Foglio associato ai libri “I Segreti degli Orologi Solari”</t>
  </si>
  <si>
    <t xml:space="preserve"> “Forni Solari” e “Cucinare con il Sole” di Nicola Ulivieri</t>
  </si>
  <si>
    <t>Durata del dì a Murlo [h]</t>
  </si>
  <si>
    <t>NOTA da v5: cambiata decl 6 maggio da 16.18 a 16.38 per correggere spillo diff. Durata giorno</t>
  </si>
  <si>
    <t>e giorni 244 = 31 ago in 8.85 e 335 = 30nov in -21.56. Il 29 feb invece non si può correggere</t>
  </si>
  <si>
    <t>Diff. dur. Dì a Murlo[min]</t>
  </si>
  <si>
    <t>Diff. dur. Dì a settimana a Murlo[min]</t>
  </si>
  <si>
    <t>Diff. dur. Dì mediata a Murlo[min]</t>
  </si>
  <si>
    <t>Alba a Murlo [h decimale]</t>
  </si>
  <si>
    <t>Tramonto a Murlo [h decimale]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</si>
</sst>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m"/>
    <numFmt numFmtId="166" formatCode="0.00"/>
    <numFmt numFmtId="167" formatCode="0.0000"/>
    <numFmt numFmtId="168" formatCode="d\ mmm\ yy"/>
    <numFmt numFmtId="169" formatCode="0.000"/>
    <numFmt numFmtId="170" formatCode="[$-410]h:mm"/>
    <numFmt numFmtId="171" formatCode="General"/>
    <numFmt numFmtId="172" formatCode="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0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</cellStyleXfs>
  <cellXfs count="69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9" fillId="0" borderId="0" xfId="0" applyFont="1" applyFill="1" applyAlignment="1">
      <alignment/>
    </xf>
    <xf numFmtId="168" fontId="0" fillId="0" borderId="10" xfId="0" applyNumberFormat="1" applyFont="1" applyFill="1" applyBorder="1" applyAlignment="1">
      <alignment horizontal="left"/>
    </xf>
    <xf numFmtId="168" fontId="0" fillId="0" borderId="11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2" xfId="0" applyFont="1" applyFill="1" applyBorder="1" applyAlignment="1">
      <alignment/>
    </xf>
    <xf numFmtId="164" fontId="2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0" fillId="0" borderId="13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6" fontId="0" fillId="0" borderId="0" xfId="0" applyNumberFormat="1" applyBorder="1" applyAlignment="1">
      <alignment/>
    </xf>
    <xf numFmtId="164" fontId="19" fillId="3" borderId="14" xfId="0" applyFont="1" applyFill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 horizontal="right"/>
    </xf>
    <xf numFmtId="164" fontId="19" fillId="0" borderId="0" xfId="0" applyFont="1" applyFill="1" applyBorder="1" applyAlignment="1">
      <alignment/>
    </xf>
    <xf numFmtId="164" fontId="18" fillId="3" borderId="15" xfId="0" applyFont="1" applyFill="1" applyBorder="1" applyAlignment="1">
      <alignment/>
    </xf>
    <xf numFmtId="169" fontId="19" fillId="0" borderId="16" xfId="0" applyNumberFormat="1" applyFont="1" applyFill="1" applyBorder="1" applyAlignment="1">
      <alignment/>
    </xf>
    <xf numFmtId="164" fontId="18" fillId="3" borderId="16" xfId="0" applyFont="1" applyFill="1" applyBorder="1" applyAlignment="1">
      <alignment/>
    </xf>
    <xf numFmtId="164" fontId="19" fillId="0" borderId="17" xfId="0" applyFont="1" applyBorder="1" applyAlignment="1">
      <alignment/>
    </xf>
    <xf numFmtId="170" fontId="19" fillId="0" borderId="18" xfId="0" applyNumberFormat="1" applyFont="1" applyBorder="1" applyAlignment="1">
      <alignment/>
    </xf>
    <xf numFmtId="169" fontId="19" fillId="0" borderId="0" xfId="0" applyNumberFormat="1" applyFont="1" applyFill="1" applyBorder="1" applyAlignment="1">
      <alignment/>
    </xf>
    <xf numFmtId="164" fontId="18" fillId="3" borderId="0" xfId="0" applyFont="1" applyFill="1" applyBorder="1" applyAlignment="1">
      <alignment/>
    </xf>
    <xf numFmtId="164" fontId="19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18" fillId="0" borderId="20" xfId="0" applyFont="1" applyFill="1" applyBorder="1" applyAlignment="1">
      <alignment/>
    </xf>
    <xf numFmtId="164" fontId="19" fillId="0" borderId="21" xfId="0" applyFont="1" applyBorder="1" applyAlignment="1">
      <alignment/>
    </xf>
    <xf numFmtId="164" fontId="18" fillId="3" borderId="21" xfId="0" applyFont="1" applyFill="1" applyBorder="1" applyAlignment="1">
      <alignment/>
    </xf>
    <xf numFmtId="164" fontId="19" fillId="0" borderId="22" xfId="0" applyFont="1" applyBorder="1" applyAlignment="1">
      <alignment horizontal="right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19" fillId="8" borderId="14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20" fillId="0" borderId="25" xfId="0" applyFont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2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0" fillId="0" borderId="26" xfId="0" applyBorder="1" applyAlignment="1">
      <alignment/>
    </xf>
    <xf numFmtId="164" fontId="18" fillId="8" borderId="27" xfId="0" applyFont="1" applyFill="1" applyBorder="1" applyAlignment="1">
      <alignment/>
    </xf>
    <xf numFmtId="166" fontId="19" fillId="0" borderId="16" xfId="0" applyNumberFormat="1" applyFont="1" applyBorder="1" applyAlignment="1">
      <alignment/>
    </xf>
    <xf numFmtId="164" fontId="0" fillId="0" borderId="16" xfId="0" applyFont="1" applyBorder="1" applyAlignment="1">
      <alignment horizontal="right"/>
    </xf>
    <xf numFmtId="164" fontId="0" fillId="0" borderId="16" xfId="0" applyFont="1" applyBorder="1" applyAlignment="1">
      <alignment horizontal="right"/>
    </xf>
    <xf numFmtId="164" fontId="18" fillId="8" borderId="15" xfId="0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4" fontId="18" fillId="8" borderId="0" xfId="0" applyFont="1" applyFill="1" applyBorder="1" applyAlignment="1">
      <alignment/>
    </xf>
    <xf numFmtId="170" fontId="19" fillId="0" borderId="19" xfId="0" applyNumberFormat="1" applyFont="1" applyBorder="1" applyAlignment="1">
      <alignment/>
    </xf>
    <xf numFmtId="164" fontId="18" fillId="0" borderId="15" xfId="0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164" fontId="18" fillId="8" borderId="21" xfId="0" applyFont="1" applyFill="1" applyBorder="1" applyAlignment="1">
      <alignment/>
    </xf>
    <xf numFmtId="166" fontId="19" fillId="0" borderId="24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18" fillId="8" borderId="20" xfId="0" applyFont="1" applyFill="1" applyBorder="1" applyAlignment="1">
      <alignment/>
    </xf>
    <xf numFmtId="166" fontId="0" fillId="0" borderId="21" xfId="0" applyNumberFormat="1" applyFont="1" applyBorder="1" applyAlignment="1">
      <alignment/>
    </xf>
    <xf numFmtId="166" fontId="19" fillId="0" borderId="21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18" fillId="17" borderId="13" xfId="0" applyFont="1" applyFill="1" applyBorder="1" applyAlignment="1">
      <alignment/>
    </xf>
    <xf numFmtId="164" fontId="0" fillId="17" borderId="0" xfId="0" applyFill="1" applyAlignment="1">
      <alignment/>
    </xf>
    <xf numFmtId="164" fontId="0" fillId="17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75"/>
          <c:w val="0.964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Foglio1!$N$2:$N$367</c:f>
              <c:numCache/>
            </c:numRef>
          </c:yVal>
          <c:smooth val="0"/>
        </c:ser>
        <c:axId val="27811770"/>
        <c:axId val="48979339"/>
      </c:scatterChart>
      <c:valAx>
        <c:axId val="27811770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At val="0"/>
        <c:crossBetween val="midCat"/>
        <c:dispUnits/>
        <c:majorUnit val="30.5"/>
      </c:valAx>
      <c:valAx>
        <c:axId val="48979339"/>
        <c:scaling>
          <c:orientation val="minMax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645"/>
          <c:h val="0.93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Foglio1!$P$2:$P$367</c:f>
              <c:numCache/>
            </c:numRef>
          </c:yVal>
          <c:smooth val="0"/>
        </c:ser>
        <c:axId val="38160868"/>
        <c:axId val="7903493"/>
      </c:scatterChart>
      <c:valAx>
        <c:axId val="38160868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03493"/>
        <c:crossesAt val="0"/>
        <c:crossBetween val="midCat"/>
        <c:dispUnits/>
        <c:majorUnit val="30.5"/>
      </c:valAx>
      <c:valAx>
        <c:axId val="7903493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At val="0"/>
        <c:crossBetween val="midCat"/>
        <c:dispUnits/>
        <c:majorUnit val="1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35"/>
          <c:w val="0.9645"/>
          <c:h val="0.932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Foglio1!$Q$2:$Q$367</c:f>
              <c:numCache/>
            </c:numRef>
          </c:yVal>
          <c:smooth val="0"/>
        </c:ser>
        <c:axId val="4022574"/>
        <c:axId val="36203167"/>
      </c:scatterChart>
      <c:valAx>
        <c:axId val="4022574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3167"/>
        <c:crossesAt val="0"/>
        <c:crossBetween val="midCat"/>
        <c:dispUnits/>
        <c:majorUnit val="30.5"/>
      </c:valAx>
      <c:valAx>
        <c:axId val="36203167"/>
        <c:scaling>
          <c:orientation val="minMax"/>
          <c:max val="25"/>
          <c:min val="-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574"/>
        <c:crossesAt val="0"/>
        <c:crossBetween val="midCat"/>
        <c:dispUnits/>
        <c:majorUnit val="5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"/>
          <c:w val="0.96475"/>
          <c:h val="0.932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Foglio1!$R$2:$R$367</c:f>
              <c:numCache/>
            </c:numRef>
          </c:yVal>
          <c:smooth val="0"/>
        </c:ser>
        <c:axId val="57393048"/>
        <c:axId val="46775385"/>
      </c:scatterChart>
      <c:valAx>
        <c:axId val="57393048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5385"/>
        <c:crossesAt val="0"/>
        <c:crossBetween val="midCat"/>
        <c:dispUnits/>
        <c:majorUnit val="30.5"/>
      </c:valAx>
      <c:valAx>
        <c:axId val="46775385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93048"/>
        <c:crossesAt val="0"/>
        <c:crossBetween val="midCat"/>
        <c:dispUnits/>
        <c:majorUnit val="1"/>
        <c:minorUnit val="0.1"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5"/>
          <c:w val="0.96475"/>
          <c:h val="0.932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Foglio1!$W$2:$W$367</c:f>
              <c:numCache/>
            </c:numRef>
          </c:yVal>
          <c:smooth val="0"/>
        </c:ser>
        <c:axId val="18325282"/>
        <c:axId val="30709811"/>
      </c:scatterChart>
      <c:valAx>
        <c:axId val="18325282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At val="0"/>
        <c:crossBetween val="midCat"/>
        <c:dispUnits/>
        <c:majorUnit val="30.5"/>
      </c:valAx>
      <c:valAx>
        <c:axId val="30709811"/>
        <c:scaling>
          <c:orientation val="minMax"/>
          <c:max val="8"/>
          <c:min val="5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3"/>
          <c:w val="0.96475"/>
          <c:h val="0.93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Foglio1!$I$2:$I$367</c:f>
              <c:strCache/>
            </c:strRef>
          </c:xVal>
          <c:yVal>
            <c:numRef>
              <c:f>Foglio1!$X$2:$X$367</c:f>
              <c:numCache/>
            </c:numRef>
          </c:yVal>
          <c:smooth val="0"/>
        </c:ser>
        <c:axId val="7952844"/>
        <c:axId val="4466733"/>
      </c:scatterChart>
      <c:valAx>
        <c:axId val="7952844"/>
        <c:scaling>
          <c:orientation val="minMax"/>
          <c:max val="39813"/>
          <c:min val="3944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At val="0"/>
        <c:crossBetween val="midCat"/>
        <c:dispUnits/>
        <c:majorUnit val="30.5"/>
      </c:valAx>
      <c:valAx>
        <c:axId val="4466733"/>
        <c:scaling>
          <c:orientation val="minMax"/>
          <c:max val="21"/>
          <c:min val="16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At val="0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0</xdr:rowOff>
    </xdr:from>
    <xdr:to>
      <xdr:col>6</xdr:col>
      <xdr:colOff>114300</xdr:colOff>
      <xdr:row>44</xdr:row>
      <xdr:rowOff>142875</xdr:rowOff>
    </xdr:to>
    <xdr:graphicFrame>
      <xdr:nvGraphicFramePr>
        <xdr:cNvPr id="1" name="Chart 34"/>
        <xdr:cNvGraphicFramePr/>
      </xdr:nvGraphicFramePr>
      <xdr:xfrm>
        <a:off x="47625" y="4371975"/>
        <a:ext cx="5505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50</xdr:row>
      <xdr:rowOff>66675</xdr:rowOff>
    </xdr:from>
    <xdr:to>
      <xdr:col>6</xdr:col>
      <xdr:colOff>142875</xdr:colOff>
      <xdr:row>68</xdr:row>
      <xdr:rowOff>57150</xdr:rowOff>
    </xdr:to>
    <xdr:graphicFrame>
      <xdr:nvGraphicFramePr>
        <xdr:cNvPr id="2" name="Chart 35"/>
        <xdr:cNvGraphicFramePr/>
      </xdr:nvGraphicFramePr>
      <xdr:xfrm>
        <a:off x="66675" y="8181975"/>
        <a:ext cx="55149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71</xdr:row>
      <xdr:rowOff>66675</xdr:rowOff>
    </xdr:from>
    <xdr:to>
      <xdr:col>6</xdr:col>
      <xdr:colOff>142875</xdr:colOff>
      <xdr:row>89</xdr:row>
      <xdr:rowOff>57150</xdr:rowOff>
    </xdr:to>
    <xdr:graphicFrame>
      <xdr:nvGraphicFramePr>
        <xdr:cNvPr id="3" name="Chart 36"/>
        <xdr:cNvGraphicFramePr/>
      </xdr:nvGraphicFramePr>
      <xdr:xfrm>
        <a:off x="66675" y="11582400"/>
        <a:ext cx="55149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6</xdr:col>
      <xdr:colOff>85725</xdr:colOff>
      <xdr:row>109</xdr:row>
      <xdr:rowOff>0</xdr:rowOff>
    </xdr:to>
    <xdr:graphicFrame>
      <xdr:nvGraphicFramePr>
        <xdr:cNvPr id="4" name="Chart 37"/>
        <xdr:cNvGraphicFramePr/>
      </xdr:nvGraphicFramePr>
      <xdr:xfrm>
        <a:off x="0" y="14754225"/>
        <a:ext cx="55245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111</xdr:row>
      <xdr:rowOff>47625</xdr:rowOff>
    </xdr:from>
    <xdr:to>
      <xdr:col>6</xdr:col>
      <xdr:colOff>85725</xdr:colOff>
      <xdr:row>129</xdr:row>
      <xdr:rowOff>38100</xdr:rowOff>
    </xdr:to>
    <xdr:graphicFrame>
      <xdr:nvGraphicFramePr>
        <xdr:cNvPr id="5" name="Chart 38"/>
        <xdr:cNvGraphicFramePr/>
      </xdr:nvGraphicFramePr>
      <xdr:xfrm>
        <a:off x="9525" y="18040350"/>
        <a:ext cx="551497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131</xdr:row>
      <xdr:rowOff>57150</xdr:rowOff>
    </xdr:from>
    <xdr:to>
      <xdr:col>6</xdr:col>
      <xdr:colOff>85725</xdr:colOff>
      <xdr:row>149</xdr:row>
      <xdr:rowOff>57150</xdr:rowOff>
    </xdr:to>
    <xdr:graphicFrame>
      <xdr:nvGraphicFramePr>
        <xdr:cNvPr id="6" name="Chart 39"/>
        <xdr:cNvGraphicFramePr/>
      </xdr:nvGraphicFramePr>
      <xdr:xfrm>
        <a:off x="0" y="21288375"/>
        <a:ext cx="55245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1"/>
  <sheetViews>
    <sheetView tabSelected="1" workbookViewId="0" topLeftCell="A1">
      <selection activeCell="A5" sqref="A5"/>
    </sheetView>
  </sheetViews>
  <sheetFormatPr defaultColWidth="9.140625" defaultRowHeight="12.75"/>
  <cols>
    <col min="1" max="1" width="21.140625" style="1" customWidth="1"/>
    <col min="2" max="2" width="12.57421875" style="2" customWidth="1"/>
    <col min="3" max="3" width="18.140625" style="3" customWidth="1"/>
    <col min="4" max="4" width="12.57421875" style="0" customWidth="1"/>
    <col min="5" max="5" width="10.57421875" style="0" customWidth="1"/>
    <col min="6" max="6" width="6.57421875" style="0" customWidth="1"/>
    <col min="7" max="7" width="11.57421875" style="0" customWidth="1"/>
    <col min="8" max="8" width="7.7109375" style="4" customWidth="1"/>
    <col min="9" max="9" width="9.28125" style="5" customWidth="1"/>
    <col min="10" max="10" width="16.57421875" style="6" customWidth="1"/>
    <col min="11" max="11" width="14.8515625" style="0" customWidth="1"/>
    <col min="12" max="13" width="11.57421875" style="0" customWidth="1"/>
    <col min="14" max="14" width="14.8515625" style="7" customWidth="1"/>
    <col min="15" max="15" width="12.8515625" style="0" customWidth="1"/>
    <col min="16" max="16" width="15.00390625" style="0" customWidth="1"/>
    <col min="17" max="16384" width="11.57421875" style="0" customWidth="1"/>
  </cols>
  <sheetData>
    <row r="1" spans="1:24" s="8" customFormat="1" ht="12.75">
      <c r="A1" s="8" t="s">
        <v>0</v>
      </c>
      <c r="B1" s="2"/>
      <c r="C1" s="3"/>
      <c r="H1" s="9" t="s">
        <v>1</v>
      </c>
      <c r="I1" s="10" t="s">
        <v>2</v>
      </c>
      <c r="J1" s="11" t="s">
        <v>3</v>
      </c>
      <c r="K1" s="12" t="s">
        <v>4</v>
      </c>
      <c r="L1" s="13" t="s">
        <v>5</v>
      </c>
      <c r="M1" s="14" t="s">
        <v>6</v>
      </c>
      <c r="N1" s="15" t="s">
        <v>7</v>
      </c>
      <c r="O1" s="16" t="s">
        <v>8</v>
      </c>
      <c r="P1" s="16" t="s">
        <v>9</v>
      </c>
      <c r="Q1" s="16" t="s">
        <v>10</v>
      </c>
      <c r="S1" t="s">
        <v>11</v>
      </c>
      <c r="T1" t="s">
        <v>12</v>
      </c>
      <c r="U1" t="s">
        <v>13</v>
      </c>
      <c r="V1" t="s">
        <v>14</v>
      </c>
      <c r="W1" s="8" t="s">
        <v>15</v>
      </c>
      <c r="X1" s="8" t="s">
        <v>16</v>
      </c>
    </row>
    <row r="2" spans="1:24" ht="12.75">
      <c r="A2" s="17" t="s">
        <v>17</v>
      </c>
      <c r="H2" s="4">
        <v>1</v>
      </c>
      <c r="I2" s="5">
        <v>39448</v>
      </c>
      <c r="J2" s="6">
        <v>3.5</v>
      </c>
      <c r="K2">
        <v>-23.07</v>
      </c>
      <c r="L2" s="6">
        <f aca="true" t="shared" si="0" ref="L2:L367">DEGREES(ASIN(TAN(RADIANS(43.167))*TAN(RADIANS(K2))))</f>
        <v>-23.547030978412835</v>
      </c>
      <c r="M2" s="18">
        <f aca="true" t="shared" si="1" ref="M2:M367">L2/15</f>
        <v>-1.5698020652275224</v>
      </c>
      <c r="N2" s="7">
        <f aca="true" t="shared" si="2" ref="N2:N367">12+2*M2</f>
        <v>8.860395869544956</v>
      </c>
      <c r="S2">
        <f aca="true" t="shared" si="3" ref="S2:S367">-T2</f>
        <v>-66.45296902158717</v>
      </c>
      <c r="T2">
        <f aca="true" t="shared" si="4" ref="T2:T367">DEGREES(ACOS(-1*TAN(RADIANS(43.167))*TAN(RADIANS(K2))))</f>
        <v>66.45296902158717</v>
      </c>
      <c r="U2">
        <f aca="true" t="shared" si="5" ref="U2:U367">S2/15+12</f>
        <v>7.569802065227522</v>
      </c>
      <c r="V2">
        <f aca="true" t="shared" si="6" ref="V2:V367">T2/15+12</f>
        <v>16.43019793477248</v>
      </c>
      <c r="W2">
        <f aca="true" t="shared" si="7" ref="W2:W82">U2+((15-11.383)/15)+(J2/60)+0</f>
        <v>7.869268731894189</v>
      </c>
      <c r="X2">
        <f aca="true" t="shared" si="8" ref="X2:X82">V2+((15-11.383)/15)+(J2/60)+0</f>
        <v>16.729664601439147</v>
      </c>
    </row>
    <row r="3" spans="1:24" ht="12.75">
      <c r="A3" s="17" t="s">
        <v>18</v>
      </c>
      <c r="H3" s="4">
        <v>2</v>
      </c>
      <c r="I3" s="5">
        <v>39449</v>
      </c>
      <c r="J3" s="6">
        <v>3.97</v>
      </c>
      <c r="K3">
        <v>-22.98</v>
      </c>
      <c r="L3" s="6">
        <f t="shared" si="0"/>
        <v>-23.438357672352154</v>
      </c>
      <c r="M3" s="18">
        <f t="shared" si="1"/>
        <v>-1.5625571781568104</v>
      </c>
      <c r="N3" s="7">
        <f t="shared" si="2"/>
        <v>8.87488564368638</v>
      </c>
      <c r="O3" s="7">
        <f aca="true" t="shared" si="9" ref="O3:O367">N3-N2</f>
        <v>0.01448977414142405</v>
      </c>
      <c r="P3" s="6">
        <f aca="true" t="shared" si="10" ref="P3:P367">(O3*60)</f>
        <v>0.869386448485443</v>
      </c>
      <c r="S3">
        <f t="shared" si="3"/>
        <v>-66.56164232764786</v>
      </c>
      <c r="T3">
        <f t="shared" si="4"/>
        <v>66.56164232764786</v>
      </c>
      <c r="U3">
        <f t="shared" si="5"/>
        <v>7.562557178156809</v>
      </c>
      <c r="V3">
        <f t="shared" si="6"/>
        <v>16.43744282184319</v>
      </c>
      <c r="W3">
        <f t="shared" si="7"/>
        <v>7.869857178156809</v>
      </c>
      <c r="X3">
        <f t="shared" si="8"/>
        <v>16.744742821843193</v>
      </c>
    </row>
    <row r="4" spans="8:24" ht="12.75">
      <c r="H4" s="4">
        <v>3</v>
      </c>
      <c r="I4" s="5">
        <v>39450</v>
      </c>
      <c r="J4" s="6">
        <v>4.43</v>
      </c>
      <c r="K4">
        <v>-22.9</v>
      </c>
      <c r="L4" s="6">
        <f t="shared" si="0"/>
        <v>-23.34195550285628</v>
      </c>
      <c r="M4" s="18">
        <f t="shared" si="1"/>
        <v>-1.5561303668570854</v>
      </c>
      <c r="N4" s="7">
        <f t="shared" si="2"/>
        <v>8.887739266285829</v>
      </c>
      <c r="O4" s="7">
        <f t="shared" si="9"/>
        <v>0.01285362259944911</v>
      </c>
      <c r="P4" s="6">
        <f t="shared" si="10"/>
        <v>0.7712173559669466</v>
      </c>
      <c r="S4">
        <f t="shared" si="3"/>
        <v>-66.65804449714373</v>
      </c>
      <c r="T4">
        <f t="shared" si="4"/>
        <v>66.65804449714373</v>
      </c>
      <c r="U4">
        <f t="shared" si="5"/>
        <v>7.556130366857085</v>
      </c>
      <c r="V4">
        <f t="shared" si="6"/>
        <v>16.443869633142917</v>
      </c>
      <c r="W4">
        <f t="shared" si="7"/>
        <v>7.871097033523751</v>
      </c>
      <c r="X4">
        <f t="shared" si="8"/>
        <v>16.758836299809584</v>
      </c>
    </row>
    <row r="5" spans="1:24" ht="12.75">
      <c r="A5" s="19" t="s">
        <v>19</v>
      </c>
      <c r="B5" s="20"/>
      <c r="C5" s="21"/>
      <c r="D5" s="22"/>
      <c r="E5" s="22"/>
      <c r="F5" s="22"/>
      <c r="H5" s="4">
        <v>4</v>
      </c>
      <c r="I5" s="5">
        <v>39451</v>
      </c>
      <c r="J5" s="6">
        <v>4.88</v>
      </c>
      <c r="K5">
        <v>-22.8</v>
      </c>
      <c r="L5" s="6">
        <f t="shared" si="0"/>
        <v>-23.221710651221482</v>
      </c>
      <c r="M5" s="18">
        <f t="shared" si="1"/>
        <v>-1.5481140434147656</v>
      </c>
      <c r="N5" s="7">
        <f t="shared" si="2"/>
        <v>8.90377191317047</v>
      </c>
      <c r="O5" s="7">
        <f t="shared" si="9"/>
        <v>0.01603264688464101</v>
      </c>
      <c r="P5" s="6">
        <f t="shared" si="10"/>
        <v>0.9619588130784607</v>
      </c>
      <c r="S5">
        <f t="shared" si="3"/>
        <v>-66.77828934877851</v>
      </c>
      <c r="T5">
        <f t="shared" si="4"/>
        <v>66.77828934877851</v>
      </c>
      <c r="U5">
        <f t="shared" si="5"/>
        <v>7.548114043414766</v>
      </c>
      <c r="V5">
        <f t="shared" si="6"/>
        <v>16.451885956585233</v>
      </c>
      <c r="W5">
        <f t="shared" si="7"/>
        <v>7.870580710081432</v>
      </c>
      <c r="X5">
        <f t="shared" si="8"/>
        <v>16.7743526232519</v>
      </c>
    </row>
    <row r="6" spans="1:24" ht="12.75">
      <c r="A6" s="23" t="s">
        <v>20</v>
      </c>
      <c r="B6" s="24">
        <f>43+10/60+0/3600</f>
        <v>43.166666666666664</v>
      </c>
      <c r="C6" s="25" t="s">
        <v>1</v>
      </c>
      <c r="D6" s="26">
        <v>21</v>
      </c>
      <c r="E6" s="25" t="s">
        <v>21</v>
      </c>
      <c r="F6" s="27">
        <v>0.5528587962962963</v>
      </c>
      <c r="H6" s="4">
        <v>5</v>
      </c>
      <c r="I6" s="5">
        <v>39452</v>
      </c>
      <c r="J6" s="6">
        <v>5.33</v>
      </c>
      <c r="K6">
        <v>-22.7</v>
      </c>
      <c r="L6" s="6">
        <f t="shared" si="0"/>
        <v>-23.101750047960877</v>
      </c>
      <c r="M6" s="18">
        <f t="shared" si="1"/>
        <v>-1.5401166698640585</v>
      </c>
      <c r="N6" s="7">
        <f t="shared" si="2"/>
        <v>8.919766660271883</v>
      </c>
      <c r="O6" s="7">
        <f t="shared" si="9"/>
        <v>0.0159947471014128</v>
      </c>
      <c r="P6" s="6">
        <f t="shared" si="10"/>
        <v>0.9596848260847679</v>
      </c>
      <c r="S6">
        <f t="shared" si="3"/>
        <v>-66.89824995203912</v>
      </c>
      <c r="T6">
        <f t="shared" si="4"/>
        <v>66.89824995203912</v>
      </c>
      <c r="U6">
        <f t="shared" si="5"/>
        <v>7.540116669864059</v>
      </c>
      <c r="V6">
        <f t="shared" si="6"/>
        <v>16.45988333013594</v>
      </c>
      <c r="W6">
        <f t="shared" si="7"/>
        <v>7.870083336530725</v>
      </c>
      <c r="X6">
        <f t="shared" si="8"/>
        <v>16.78984999680261</v>
      </c>
    </row>
    <row r="7" spans="1:24" ht="12.75">
      <c r="A7" s="23" t="s">
        <v>22</v>
      </c>
      <c r="B7" s="28">
        <f>11+23/60+0/3600</f>
        <v>11.383333333333333</v>
      </c>
      <c r="C7" s="29" t="s">
        <v>23</v>
      </c>
      <c r="D7" s="30" t="s">
        <v>24</v>
      </c>
      <c r="E7" s="31"/>
      <c r="F7" s="32"/>
      <c r="H7" s="4">
        <v>6</v>
      </c>
      <c r="I7" s="5">
        <v>39453</v>
      </c>
      <c r="J7" s="6">
        <v>5.78</v>
      </c>
      <c r="K7">
        <v>-22.6</v>
      </c>
      <c r="L7" s="6">
        <f t="shared" si="0"/>
        <v>-22.98207129022653</v>
      </c>
      <c r="M7" s="18">
        <f t="shared" si="1"/>
        <v>-1.532138086015102</v>
      </c>
      <c r="N7" s="7">
        <f t="shared" si="2"/>
        <v>8.935723827969795</v>
      </c>
      <c r="O7" s="7">
        <f t="shared" si="9"/>
        <v>0.015957167697912666</v>
      </c>
      <c r="P7" s="6">
        <f t="shared" si="10"/>
        <v>0.95743006187476</v>
      </c>
      <c r="S7">
        <f t="shared" si="3"/>
        <v>-67.01792870977347</v>
      </c>
      <c r="T7">
        <f t="shared" si="4"/>
        <v>67.01792870977347</v>
      </c>
      <c r="U7">
        <f t="shared" si="5"/>
        <v>7.5321380860151015</v>
      </c>
      <c r="V7">
        <f t="shared" si="6"/>
        <v>16.467861913984898</v>
      </c>
      <c r="W7">
        <f t="shared" si="7"/>
        <v>7.869604752681767</v>
      </c>
      <c r="X7">
        <f t="shared" si="8"/>
        <v>16.805328580651565</v>
      </c>
    </row>
    <row r="8" spans="1:24" ht="12.75">
      <c r="A8" s="33"/>
      <c r="B8" s="34"/>
      <c r="C8" s="35" t="s">
        <v>25</v>
      </c>
      <c r="D8" s="36" t="s">
        <v>26</v>
      </c>
      <c r="E8" s="37"/>
      <c r="F8" s="38"/>
      <c r="H8" s="4">
        <v>7</v>
      </c>
      <c r="I8" s="5">
        <v>39454</v>
      </c>
      <c r="J8" s="6">
        <v>6.22</v>
      </c>
      <c r="K8">
        <v>-22.47</v>
      </c>
      <c r="L8" s="6">
        <f t="shared" si="0"/>
        <v>-22.826906352702522</v>
      </c>
      <c r="M8" s="18">
        <f t="shared" si="1"/>
        <v>-1.521793756846835</v>
      </c>
      <c r="N8" s="7">
        <f t="shared" si="2"/>
        <v>8.95641248630633</v>
      </c>
      <c r="O8" s="7">
        <f t="shared" si="9"/>
        <v>0.020688658336535326</v>
      </c>
      <c r="P8" s="6">
        <f t="shared" si="10"/>
        <v>1.2413195001921196</v>
      </c>
      <c r="S8">
        <f t="shared" si="3"/>
        <v>-67.17309364729748</v>
      </c>
      <c r="T8">
        <f t="shared" si="4"/>
        <v>67.17309364729748</v>
      </c>
      <c r="U8">
        <f t="shared" si="5"/>
        <v>7.521793756846835</v>
      </c>
      <c r="V8">
        <f t="shared" si="6"/>
        <v>16.478206243153167</v>
      </c>
      <c r="W8">
        <f t="shared" si="7"/>
        <v>7.866593756846834</v>
      </c>
      <c r="X8">
        <f t="shared" si="8"/>
        <v>16.823006243153166</v>
      </c>
    </row>
    <row r="9" spans="3:24" ht="12.75">
      <c r="C9" s="2"/>
      <c r="D9" s="2"/>
      <c r="E9" s="2"/>
      <c r="F9" s="2"/>
      <c r="H9" s="4">
        <v>8</v>
      </c>
      <c r="I9" s="5">
        <v>39455</v>
      </c>
      <c r="J9" s="6">
        <v>6.65</v>
      </c>
      <c r="K9">
        <v>-22.35</v>
      </c>
      <c r="L9" s="6">
        <f t="shared" si="0"/>
        <v>-22.68409190459517</v>
      </c>
      <c r="M9" s="18">
        <f t="shared" si="1"/>
        <v>-1.512272793639678</v>
      </c>
      <c r="N9" s="7">
        <f t="shared" si="2"/>
        <v>8.975454412720644</v>
      </c>
      <c r="O9" s="7">
        <f t="shared" si="9"/>
        <v>0.019041926414313792</v>
      </c>
      <c r="P9" s="6">
        <f t="shared" si="10"/>
        <v>1.1425155848588275</v>
      </c>
      <c r="Q9" s="7">
        <f aca="true" t="shared" si="11" ref="Q9:Q367">(N9-N2)*60</f>
        <v>6.903512590541325</v>
      </c>
      <c r="R9">
        <f aca="true" t="shared" si="12" ref="R9:R367">Q9/7</f>
        <v>0.9862160843630464</v>
      </c>
      <c r="S9">
        <f t="shared" si="3"/>
        <v>-67.31590809540484</v>
      </c>
      <c r="T9">
        <f t="shared" si="4"/>
        <v>67.31590809540484</v>
      </c>
      <c r="U9">
        <f t="shared" si="5"/>
        <v>7.512272793639678</v>
      </c>
      <c r="V9">
        <f t="shared" si="6"/>
        <v>16.487727206360322</v>
      </c>
      <c r="W9">
        <f t="shared" si="7"/>
        <v>7.864239460306344</v>
      </c>
      <c r="X9">
        <f t="shared" si="8"/>
        <v>16.839693873026988</v>
      </c>
    </row>
    <row r="10" spans="1:24" ht="12.75">
      <c r="A10" s="39" t="s">
        <v>27</v>
      </c>
      <c r="C10" s="2"/>
      <c r="D10" s="2"/>
      <c r="E10" s="40" t="s">
        <v>28</v>
      </c>
      <c r="F10" s="41">
        <f>(F6*24)-((D11-B7)/15)-(B12/60)-IF(D8="Ora Solare",0,1)</f>
        <v>12</v>
      </c>
      <c r="H10" s="4">
        <v>9</v>
      </c>
      <c r="I10" s="5">
        <v>39456</v>
      </c>
      <c r="J10" s="6">
        <v>7.07</v>
      </c>
      <c r="K10">
        <v>-22.22</v>
      </c>
      <c r="L10" s="6">
        <f t="shared" si="0"/>
        <v>-22.529820747541425</v>
      </c>
      <c r="M10" s="18">
        <f t="shared" si="1"/>
        <v>-1.501988049836095</v>
      </c>
      <c r="N10" s="7">
        <f t="shared" si="2"/>
        <v>8.99602390032781</v>
      </c>
      <c r="O10" s="7">
        <f t="shared" si="9"/>
        <v>0.02056948760716537</v>
      </c>
      <c r="P10" s="6">
        <f t="shared" si="10"/>
        <v>1.2341692564299223</v>
      </c>
      <c r="Q10" s="7">
        <f t="shared" si="11"/>
        <v>7.2682953984858045</v>
      </c>
      <c r="R10">
        <f t="shared" si="12"/>
        <v>1.0383279140694006</v>
      </c>
      <c r="S10">
        <f t="shared" si="3"/>
        <v>-67.47017925245856</v>
      </c>
      <c r="T10">
        <f t="shared" si="4"/>
        <v>67.47017925245856</v>
      </c>
      <c r="U10">
        <f t="shared" si="5"/>
        <v>7.501988049836096</v>
      </c>
      <c r="V10">
        <f t="shared" si="6"/>
        <v>16.498011950163903</v>
      </c>
      <c r="W10">
        <f t="shared" si="7"/>
        <v>7.8609547165027625</v>
      </c>
      <c r="X10">
        <f t="shared" si="8"/>
        <v>16.85697861683057</v>
      </c>
    </row>
    <row r="11" spans="1:24" ht="12.75">
      <c r="A11" s="42" t="s">
        <v>29</v>
      </c>
      <c r="B11" s="31">
        <f>D6+IF(D7="Gennaio",0,0)+IF(D7="Febbraio",31,0)+IF(D7="Marzo",60,0)+IF(D7="Aprile",91,0)+IF(D7="Maggio",121,0)+IF(D7="Giugno",152,0)+IF(D7="Luglio",182,0)+IF(D7="Agosto",213,0)+IF(D7="Settembre",244,0)+IF(D7="Ottobre",274,0)+IF(D7="Novembre",305,0)+IF(D7="Dicembre",335,0)</f>
        <v>173</v>
      </c>
      <c r="C11" s="21" t="s">
        <v>30</v>
      </c>
      <c r="D11" s="31">
        <v>15</v>
      </c>
      <c r="E11" s="40" t="s">
        <v>31</v>
      </c>
      <c r="F11" s="43">
        <f>(F10-12)*15</f>
        <v>0</v>
      </c>
      <c r="H11" s="4">
        <v>10</v>
      </c>
      <c r="I11" s="5">
        <v>39457</v>
      </c>
      <c r="J11" s="6">
        <v>7.48</v>
      </c>
      <c r="K11">
        <v>-22.08</v>
      </c>
      <c r="L11" s="6">
        <f t="shared" si="0"/>
        <v>-22.36419391079987</v>
      </c>
      <c r="M11" s="18">
        <f t="shared" si="1"/>
        <v>-1.4909462607199913</v>
      </c>
      <c r="N11" s="7">
        <f t="shared" si="2"/>
        <v>9.018107478560017</v>
      </c>
      <c r="O11" s="7">
        <f t="shared" si="9"/>
        <v>0.0220835782322073</v>
      </c>
      <c r="P11" s="6">
        <f t="shared" si="10"/>
        <v>1.325014693932438</v>
      </c>
      <c r="Q11" s="7">
        <f t="shared" si="11"/>
        <v>7.822092736451296</v>
      </c>
      <c r="R11">
        <f t="shared" si="12"/>
        <v>1.1174418194930422</v>
      </c>
      <c r="S11">
        <f t="shared" si="3"/>
        <v>-67.63580608920013</v>
      </c>
      <c r="T11">
        <f t="shared" si="4"/>
        <v>67.63580608920013</v>
      </c>
      <c r="U11">
        <f t="shared" si="5"/>
        <v>7.4909462607199915</v>
      </c>
      <c r="V11">
        <f t="shared" si="6"/>
        <v>16.50905373928001</v>
      </c>
      <c r="W11">
        <f t="shared" si="7"/>
        <v>7.856746260719991</v>
      </c>
      <c r="X11">
        <f t="shared" si="8"/>
        <v>16.87485373928001</v>
      </c>
    </row>
    <row r="12" spans="1:24" ht="12.75">
      <c r="A12" s="13" t="s">
        <v>32</v>
      </c>
      <c r="B12" s="44">
        <f>INDEX(J2:J367,B11,1)</f>
        <v>1.65</v>
      </c>
      <c r="C12" s="13" t="s">
        <v>33</v>
      </c>
      <c r="D12" s="18">
        <f>DEGREES(ASIN(TAN(RADIANS(B6))*TAN(RADIANS(B13))))</f>
        <v>23.983801113767637</v>
      </c>
      <c r="E12" s="13" t="s">
        <v>34</v>
      </c>
      <c r="F12" s="43">
        <f>(D11-B7)*4</f>
        <v>14.466666666666669</v>
      </c>
      <c r="H12" s="4">
        <v>11</v>
      </c>
      <c r="I12" s="5">
        <v>39458</v>
      </c>
      <c r="J12" s="6">
        <v>7.88</v>
      </c>
      <c r="K12">
        <v>-21.93</v>
      </c>
      <c r="L12" s="6">
        <f t="shared" si="0"/>
        <v>-22.18731810880419</v>
      </c>
      <c r="M12" s="18">
        <f t="shared" si="1"/>
        <v>-1.4791545405869462</v>
      </c>
      <c r="N12" s="7">
        <f t="shared" si="2"/>
        <v>9.041690918826108</v>
      </c>
      <c r="O12" s="7">
        <f t="shared" si="9"/>
        <v>0.023583440266090605</v>
      </c>
      <c r="P12" s="6">
        <f t="shared" si="10"/>
        <v>1.4150064159654363</v>
      </c>
      <c r="Q12" s="7">
        <f t="shared" si="11"/>
        <v>8.275140339338272</v>
      </c>
      <c r="R12">
        <f t="shared" si="12"/>
        <v>1.1821629056197531</v>
      </c>
      <c r="S12">
        <f t="shared" si="3"/>
        <v>-67.81268189119581</v>
      </c>
      <c r="T12">
        <f t="shared" si="4"/>
        <v>67.81268189119581</v>
      </c>
      <c r="U12">
        <f t="shared" si="5"/>
        <v>7.479154540586946</v>
      </c>
      <c r="V12">
        <f t="shared" si="6"/>
        <v>16.520845459413053</v>
      </c>
      <c r="W12">
        <f t="shared" si="7"/>
        <v>7.851621207253612</v>
      </c>
      <c r="X12">
        <f t="shared" si="8"/>
        <v>16.89331212607972</v>
      </c>
    </row>
    <row r="13" spans="1:24" ht="12.75">
      <c r="A13" s="13" t="s">
        <v>35</v>
      </c>
      <c r="B13" s="44">
        <f>INDEX(K2:K367,B11,1)</f>
        <v>23.43</v>
      </c>
      <c r="C13" s="14" t="s">
        <v>6</v>
      </c>
      <c r="D13" s="18">
        <f>D12/15</f>
        <v>1.5989200742511758</v>
      </c>
      <c r="E13" s="45" t="s">
        <v>36</v>
      </c>
      <c r="F13" s="46">
        <f>TIME(TRUNC(F12),TRUNC((F12-TRUNC(F12))*60),0)</f>
        <v>0.6027777777777777</v>
      </c>
      <c r="H13" s="4">
        <v>12</v>
      </c>
      <c r="I13" s="5">
        <v>39459</v>
      </c>
      <c r="J13" s="6">
        <v>8.27</v>
      </c>
      <c r="K13">
        <v>-21.78</v>
      </c>
      <c r="L13" s="6">
        <f t="shared" si="0"/>
        <v>-22.01103648546034</v>
      </c>
      <c r="M13" s="18">
        <f t="shared" si="1"/>
        <v>-1.4674024323640227</v>
      </c>
      <c r="N13" s="7">
        <f t="shared" si="2"/>
        <v>9.065195135271955</v>
      </c>
      <c r="O13" s="7">
        <f t="shared" si="9"/>
        <v>0.023504216445846993</v>
      </c>
      <c r="P13" s="6">
        <f t="shared" si="10"/>
        <v>1.4102529867508196</v>
      </c>
      <c r="Q13" s="7">
        <f t="shared" si="11"/>
        <v>8.725708500004323</v>
      </c>
      <c r="R13">
        <f t="shared" si="12"/>
        <v>1.2465297857149034</v>
      </c>
      <c r="S13">
        <f t="shared" si="3"/>
        <v>-67.98896351453965</v>
      </c>
      <c r="T13">
        <f t="shared" si="4"/>
        <v>67.98896351453965</v>
      </c>
      <c r="U13">
        <f t="shared" si="5"/>
        <v>7.467402432364024</v>
      </c>
      <c r="V13">
        <f t="shared" si="6"/>
        <v>16.532597567635975</v>
      </c>
      <c r="W13">
        <f t="shared" si="7"/>
        <v>7.84636909903069</v>
      </c>
      <c r="X13">
        <f t="shared" si="8"/>
        <v>16.91156423430264</v>
      </c>
    </row>
    <row r="14" spans="2:24" ht="12.75">
      <c r="B14" s="20"/>
      <c r="E14" s="31"/>
      <c r="F14" s="47"/>
      <c r="H14" s="4">
        <v>13</v>
      </c>
      <c r="I14" s="5">
        <v>39460</v>
      </c>
      <c r="J14" s="6">
        <v>8.65</v>
      </c>
      <c r="K14">
        <v>-21.62</v>
      </c>
      <c r="L14" s="6">
        <f t="shared" si="0"/>
        <v>-21.823649262498684</v>
      </c>
      <c r="M14" s="18">
        <f t="shared" si="1"/>
        <v>-1.4549099508332455</v>
      </c>
      <c r="N14" s="7">
        <f t="shared" si="2"/>
        <v>9.090180098333509</v>
      </c>
      <c r="O14" s="7">
        <f t="shared" si="9"/>
        <v>0.024984963061553955</v>
      </c>
      <c r="P14" s="6">
        <f t="shared" si="10"/>
        <v>1.4990977836932373</v>
      </c>
      <c r="Q14" s="7">
        <f t="shared" si="11"/>
        <v>9.2673762218228</v>
      </c>
      <c r="R14">
        <f t="shared" si="12"/>
        <v>1.3239108888318287</v>
      </c>
      <c r="S14">
        <f t="shared" si="3"/>
        <v>-68.17635073750132</v>
      </c>
      <c r="T14">
        <f t="shared" si="4"/>
        <v>68.17635073750132</v>
      </c>
      <c r="U14">
        <f t="shared" si="5"/>
        <v>7.454909950833245</v>
      </c>
      <c r="V14">
        <f t="shared" si="6"/>
        <v>16.545090049166756</v>
      </c>
      <c r="W14">
        <f t="shared" si="7"/>
        <v>7.840209950833245</v>
      </c>
      <c r="X14">
        <f t="shared" si="8"/>
        <v>16.930390049166757</v>
      </c>
    </row>
    <row r="15" spans="1:24" ht="12.75">
      <c r="A15" s="48" t="s">
        <v>7</v>
      </c>
      <c r="B15" s="49">
        <f>12+2*D13</f>
        <v>15.197840148502351</v>
      </c>
      <c r="C15" s="50" t="s">
        <v>37</v>
      </c>
      <c r="D15" s="50" t="s">
        <v>37</v>
      </c>
      <c r="E15" s="51" t="s">
        <v>38</v>
      </c>
      <c r="F15" s="27">
        <f>TIME(TRUNC(B15),TRUNC((B15-TRUNC(B15))*60),0)</f>
        <v>0.6326388888888889</v>
      </c>
      <c r="H15" s="4">
        <v>14</v>
      </c>
      <c r="I15" s="5">
        <v>39461</v>
      </c>
      <c r="J15" s="6">
        <v>9.03</v>
      </c>
      <c r="K15">
        <v>-21.45</v>
      </c>
      <c r="L15" s="6">
        <f t="shared" si="0"/>
        <v>-21.625271786798507</v>
      </c>
      <c r="M15" s="18">
        <f t="shared" si="1"/>
        <v>-1.4416847857865671</v>
      </c>
      <c r="N15" s="7">
        <f t="shared" si="2"/>
        <v>9.116630428426866</v>
      </c>
      <c r="O15" s="7">
        <f t="shared" si="9"/>
        <v>0.02645033009335762</v>
      </c>
      <c r="P15" s="6">
        <f t="shared" si="10"/>
        <v>1.5870198056014573</v>
      </c>
      <c r="Q15" s="7">
        <f t="shared" si="11"/>
        <v>9.613076527232138</v>
      </c>
      <c r="R15">
        <f t="shared" si="12"/>
        <v>1.3732966467474483</v>
      </c>
      <c r="S15">
        <f t="shared" si="3"/>
        <v>-68.3747282132015</v>
      </c>
      <c r="T15">
        <f t="shared" si="4"/>
        <v>68.3747282132015</v>
      </c>
      <c r="U15">
        <f t="shared" si="5"/>
        <v>7.441684785786567</v>
      </c>
      <c r="V15">
        <f t="shared" si="6"/>
        <v>16.558315214213433</v>
      </c>
      <c r="W15">
        <f t="shared" si="7"/>
        <v>7.8333181191199</v>
      </c>
      <c r="X15">
        <f t="shared" si="8"/>
        <v>16.949948547546768</v>
      </c>
    </row>
    <row r="16" spans="1:24" ht="12.75">
      <c r="A16" s="52" t="s">
        <v>39</v>
      </c>
      <c r="B16" s="53">
        <f>6-D13</f>
        <v>4.4010799257488245</v>
      </c>
      <c r="C16" s="54" t="s">
        <v>40</v>
      </c>
      <c r="D16" s="53">
        <f>B16+((15-B7)/15)+(B12/60)+IF(D8="Ora Solare",0,1)</f>
        <v>5.669691036859936</v>
      </c>
      <c r="E16" s="14" t="s">
        <v>38</v>
      </c>
      <c r="F16" s="55">
        <f aca="true" t="shared" si="13" ref="F16:F18">TIME(TRUNC(D16),TRUNC((D16-TRUNC(D16))*60),0)</f>
        <v>0.2361111111111111</v>
      </c>
      <c r="H16" s="4">
        <v>15</v>
      </c>
      <c r="I16" s="5">
        <v>39462</v>
      </c>
      <c r="J16" s="6">
        <v>9.38</v>
      </c>
      <c r="K16">
        <v>-21.27</v>
      </c>
      <c r="L16" s="6">
        <f t="shared" si="0"/>
        <v>-21.41602372785064</v>
      </c>
      <c r="M16" s="18">
        <f t="shared" si="1"/>
        <v>-1.4277349151900427</v>
      </c>
      <c r="N16" s="7">
        <f t="shared" si="2"/>
        <v>9.144530169619914</v>
      </c>
      <c r="O16" s="7">
        <f t="shared" si="9"/>
        <v>0.027899741193047944</v>
      </c>
      <c r="P16" s="6">
        <f t="shared" si="10"/>
        <v>1.6739844715828767</v>
      </c>
      <c r="Q16" s="7">
        <f t="shared" si="11"/>
        <v>10.144545413956187</v>
      </c>
      <c r="R16">
        <f t="shared" si="12"/>
        <v>1.4492207734223126</v>
      </c>
      <c r="S16">
        <f t="shared" si="3"/>
        <v>-68.58397627214936</v>
      </c>
      <c r="T16">
        <f t="shared" si="4"/>
        <v>68.58397627214936</v>
      </c>
      <c r="U16">
        <f t="shared" si="5"/>
        <v>7.427734915190043</v>
      </c>
      <c r="V16">
        <f t="shared" si="6"/>
        <v>16.572265084809956</v>
      </c>
      <c r="W16">
        <f t="shared" si="7"/>
        <v>7.825201581856709</v>
      </c>
      <c r="X16">
        <f t="shared" si="8"/>
        <v>16.969731751476623</v>
      </c>
    </row>
    <row r="17" spans="1:24" ht="12.75">
      <c r="A17" s="52" t="s">
        <v>41</v>
      </c>
      <c r="B17" s="53">
        <f>18+D13</f>
        <v>19.598920074251176</v>
      </c>
      <c r="C17" s="54" t="s">
        <v>42</v>
      </c>
      <c r="D17" s="53">
        <f>B17+((15-B7)/15)+(B12/60)+IF(D8="Ora Solare",0,1)</f>
        <v>20.867531185362285</v>
      </c>
      <c r="E17" s="14" t="s">
        <v>38</v>
      </c>
      <c r="F17" s="55">
        <f t="shared" si="13"/>
        <v>0.8694444444444445</v>
      </c>
      <c r="H17" s="4">
        <v>16</v>
      </c>
      <c r="I17" s="5">
        <v>39463</v>
      </c>
      <c r="J17" s="6">
        <v>9.73</v>
      </c>
      <c r="K17">
        <v>-21.1</v>
      </c>
      <c r="L17" s="6">
        <f t="shared" si="0"/>
        <v>-21.219143958631758</v>
      </c>
      <c r="M17" s="18">
        <f t="shared" si="1"/>
        <v>-1.414609597242117</v>
      </c>
      <c r="N17" s="7">
        <f t="shared" si="2"/>
        <v>9.170780805515765</v>
      </c>
      <c r="O17" s="7">
        <f t="shared" si="9"/>
        <v>0.02625063589585075</v>
      </c>
      <c r="P17" s="6">
        <f t="shared" si="10"/>
        <v>1.575038153751045</v>
      </c>
      <c r="Q17" s="7">
        <f t="shared" si="11"/>
        <v>10.48541431127731</v>
      </c>
      <c r="R17">
        <f t="shared" si="12"/>
        <v>1.497916330182473</v>
      </c>
      <c r="S17">
        <f t="shared" si="3"/>
        <v>-68.78085604136825</v>
      </c>
      <c r="T17">
        <f t="shared" si="4"/>
        <v>68.78085604136825</v>
      </c>
      <c r="U17">
        <f t="shared" si="5"/>
        <v>7.414609597242117</v>
      </c>
      <c r="V17">
        <f t="shared" si="6"/>
        <v>16.585390402757884</v>
      </c>
      <c r="W17">
        <f t="shared" si="7"/>
        <v>7.817909597242116</v>
      </c>
      <c r="X17">
        <f t="shared" si="8"/>
        <v>16.988690402757886</v>
      </c>
    </row>
    <row r="18" spans="1:24" ht="12.75">
      <c r="A18" s="56"/>
      <c r="B18" s="20"/>
      <c r="C18" s="54" t="s">
        <v>43</v>
      </c>
      <c r="D18" s="53">
        <f>12+(F12/60)+(B12/60)+IF(D8="Ora Solare",0,1)</f>
        <v>13.268611111111111</v>
      </c>
      <c r="E18" s="14" t="s">
        <v>38</v>
      </c>
      <c r="F18" s="55">
        <f t="shared" si="13"/>
        <v>0.5527777777777778</v>
      </c>
      <c r="H18" s="4">
        <v>17</v>
      </c>
      <c r="I18" s="5">
        <v>39464</v>
      </c>
      <c r="J18" s="6">
        <v>10.07</v>
      </c>
      <c r="K18">
        <v>-20.9</v>
      </c>
      <c r="L18" s="6">
        <f t="shared" si="0"/>
        <v>-20.98843113412188</v>
      </c>
      <c r="M18" s="18">
        <f t="shared" si="1"/>
        <v>-1.399228742274792</v>
      </c>
      <c r="N18" s="7">
        <f t="shared" si="2"/>
        <v>9.201542515450416</v>
      </c>
      <c r="O18" s="7">
        <f t="shared" si="9"/>
        <v>0.03076170993465155</v>
      </c>
      <c r="P18" s="6">
        <f t="shared" si="10"/>
        <v>1.845702596079093</v>
      </c>
      <c r="Q18" s="7">
        <f t="shared" si="11"/>
        <v>11.006102213423965</v>
      </c>
      <c r="R18">
        <f t="shared" si="12"/>
        <v>1.5723003162034235</v>
      </c>
      <c r="S18">
        <f t="shared" si="3"/>
        <v>-69.01156886587812</v>
      </c>
      <c r="T18">
        <f t="shared" si="4"/>
        <v>69.01156886587812</v>
      </c>
      <c r="U18">
        <f t="shared" si="5"/>
        <v>7.399228742274792</v>
      </c>
      <c r="V18">
        <f t="shared" si="6"/>
        <v>16.600771257725206</v>
      </c>
      <c r="W18">
        <f t="shared" si="7"/>
        <v>7.808195408941458</v>
      </c>
      <c r="X18">
        <f t="shared" si="8"/>
        <v>17.009737924391874</v>
      </c>
    </row>
    <row r="19" spans="1:24" ht="12.75">
      <c r="A19" s="56"/>
      <c r="B19" s="20"/>
      <c r="C19" s="54" t="s">
        <v>44</v>
      </c>
      <c r="D19" s="53">
        <f>90-B6+B13</f>
        <v>70.26333333333334</v>
      </c>
      <c r="E19" s="31"/>
      <c r="F19" s="32"/>
      <c r="H19" s="4">
        <v>18</v>
      </c>
      <c r="I19" s="5">
        <v>39465</v>
      </c>
      <c r="J19" s="6">
        <v>10.4</v>
      </c>
      <c r="K19">
        <v>-20.7</v>
      </c>
      <c r="L19" s="6">
        <f t="shared" si="0"/>
        <v>-20.758686988688876</v>
      </c>
      <c r="M19" s="18">
        <f t="shared" si="1"/>
        <v>-1.3839124659125916</v>
      </c>
      <c r="N19" s="7">
        <f t="shared" si="2"/>
        <v>9.232175068174817</v>
      </c>
      <c r="O19" s="7">
        <f t="shared" si="9"/>
        <v>0.03063255272440024</v>
      </c>
      <c r="P19" s="6">
        <f t="shared" si="10"/>
        <v>1.8379531634640145</v>
      </c>
      <c r="Q19" s="7">
        <f t="shared" si="11"/>
        <v>11.429048960922543</v>
      </c>
      <c r="R19">
        <f t="shared" si="12"/>
        <v>1.6327212801317919</v>
      </c>
      <c r="S19">
        <f t="shared" si="3"/>
        <v>-69.24131301131112</v>
      </c>
      <c r="T19">
        <f t="shared" si="4"/>
        <v>69.24131301131112</v>
      </c>
      <c r="U19">
        <f t="shared" si="5"/>
        <v>7.383912465912592</v>
      </c>
      <c r="V19">
        <f t="shared" si="6"/>
        <v>16.61608753408741</v>
      </c>
      <c r="W19">
        <f t="shared" si="7"/>
        <v>7.798379132579258</v>
      </c>
      <c r="X19">
        <f t="shared" si="8"/>
        <v>17.030554200754075</v>
      </c>
    </row>
    <row r="20" spans="1:24" ht="12.75">
      <c r="A20" s="56"/>
      <c r="B20" s="20"/>
      <c r="C20" s="54" t="s">
        <v>45</v>
      </c>
      <c r="D20" s="57">
        <f>DEGREES(ASIN(SIN(RADIANS(B13))*SIN(RADIANS(B6))+COS(RADIANS(B13))*COS(RADIANS(B6))*COS(RADIANS(F11))))</f>
        <v>70.26333333333334</v>
      </c>
      <c r="E20" s="58" t="s">
        <v>46</v>
      </c>
      <c r="F20" s="59">
        <f>90-DEGREES(ATAN2(SIN(RADIANS(F11)),(COS(RADIANS(F11))*SIN(RADIANS(B6))-TAN(RADIANS(B13))*COS(RADIANS(B6)))))</f>
        <v>0</v>
      </c>
      <c r="H20" s="4">
        <v>19</v>
      </c>
      <c r="I20" s="5">
        <v>39466</v>
      </c>
      <c r="J20" s="6">
        <v>10.7</v>
      </c>
      <c r="K20">
        <v>-20.5</v>
      </c>
      <c r="L20" s="6">
        <f t="shared" si="0"/>
        <v>-20.52989539889647</v>
      </c>
      <c r="M20" s="18">
        <f t="shared" si="1"/>
        <v>-1.3686596932597648</v>
      </c>
      <c r="N20" s="7">
        <f t="shared" si="2"/>
        <v>9.26268061348047</v>
      </c>
      <c r="O20" s="7">
        <f t="shared" si="9"/>
        <v>0.03050554530565286</v>
      </c>
      <c r="P20" s="6">
        <f t="shared" si="10"/>
        <v>1.8303327183391715</v>
      </c>
      <c r="Q20" s="7">
        <f t="shared" si="11"/>
        <v>11.849128692510895</v>
      </c>
      <c r="R20">
        <f t="shared" si="12"/>
        <v>1.6927326703586993</v>
      </c>
      <c r="S20">
        <f t="shared" si="3"/>
        <v>-69.47010460110353</v>
      </c>
      <c r="T20">
        <f t="shared" si="4"/>
        <v>69.47010460110353</v>
      </c>
      <c r="U20">
        <f t="shared" si="5"/>
        <v>7.368659693259764</v>
      </c>
      <c r="V20">
        <f t="shared" si="6"/>
        <v>16.631340306740235</v>
      </c>
      <c r="W20">
        <f t="shared" si="7"/>
        <v>7.788126359926431</v>
      </c>
      <c r="X20">
        <f t="shared" si="8"/>
        <v>17.050806973406903</v>
      </c>
    </row>
    <row r="21" spans="1:24" ht="12.75">
      <c r="A21" s="52" t="s">
        <v>47</v>
      </c>
      <c r="B21" s="60">
        <f>-90-D12</f>
        <v>-113.98380111376764</v>
      </c>
      <c r="C21" s="54" t="s">
        <v>48</v>
      </c>
      <c r="D21" s="53">
        <f>-1*D22</f>
        <v>-123.03623439647447</v>
      </c>
      <c r="E21" s="31"/>
      <c r="F21" s="32"/>
      <c r="H21" s="4">
        <v>20</v>
      </c>
      <c r="I21" s="5">
        <v>39467</v>
      </c>
      <c r="J21" s="6">
        <v>11</v>
      </c>
      <c r="K21">
        <v>-20.3</v>
      </c>
      <c r="L21" s="6">
        <f t="shared" si="0"/>
        <v>-20.302040513859207</v>
      </c>
      <c r="M21" s="18">
        <f t="shared" si="1"/>
        <v>-1.3534693675906138</v>
      </c>
      <c r="N21" s="7">
        <f t="shared" si="2"/>
        <v>9.293061264818773</v>
      </c>
      <c r="O21" s="7">
        <f t="shared" si="9"/>
        <v>0.030380651338303366</v>
      </c>
      <c r="P21" s="6">
        <f t="shared" si="10"/>
        <v>1.822839080298202</v>
      </c>
      <c r="Q21" s="7">
        <f t="shared" si="11"/>
        <v>12.17286998911586</v>
      </c>
      <c r="R21">
        <f t="shared" si="12"/>
        <v>1.7389814270165513</v>
      </c>
      <c r="S21">
        <f t="shared" si="3"/>
        <v>-69.69795948614079</v>
      </c>
      <c r="T21">
        <f t="shared" si="4"/>
        <v>69.69795948614079</v>
      </c>
      <c r="U21">
        <f t="shared" si="5"/>
        <v>7.353469367590614</v>
      </c>
      <c r="V21">
        <f t="shared" si="6"/>
        <v>16.646530632409387</v>
      </c>
      <c r="W21">
        <f t="shared" si="7"/>
        <v>7.777936034257281</v>
      </c>
      <c r="X21">
        <f t="shared" si="8"/>
        <v>17.070997299076055</v>
      </c>
    </row>
    <row r="22" spans="1:24" ht="12.75">
      <c r="A22" s="61" t="s">
        <v>49</v>
      </c>
      <c r="B22" s="62">
        <f>90+D12</f>
        <v>113.98380111376764</v>
      </c>
      <c r="C22" s="58" t="s">
        <v>50</v>
      </c>
      <c r="D22" s="63">
        <f>DEGREES(ACOS(-1*SIN(RADIANS(B13))/COS(RADIANS(B6))))</f>
        <v>123.03623439647447</v>
      </c>
      <c r="E22" s="58" t="s">
        <v>51</v>
      </c>
      <c r="F22" s="59">
        <f>90-DEGREES(ATAN2(SIN(RADIANS(B22)),(COS(RADIANS(B22))*SIN(RADIANS(B6))-TAN(RADIANS(B13))*COS(RADIANS(B6)))))</f>
        <v>123.03623439647446</v>
      </c>
      <c r="H22" s="4">
        <v>21</v>
      </c>
      <c r="I22" s="5">
        <v>39468</v>
      </c>
      <c r="J22" s="6">
        <v>11.3</v>
      </c>
      <c r="K22">
        <v>-20.08</v>
      </c>
      <c r="L22" s="6">
        <f t="shared" si="0"/>
        <v>-20.05246344049084</v>
      </c>
      <c r="M22" s="18">
        <f t="shared" si="1"/>
        <v>-1.3368308960327226</v>
      </c>
      <c r="N22" s="7">
        <f t="shared" si="2"/>
        <v>9.326338207934555</v>
      </c>
      <c r="O22" s="7">
        <f t="shared" si="9"/>
        <v>0.033276943115781776</v>
      </c>
      <c r="P22" s="6">
        <f t="shared" si="10"/>
        <v>1.9966165869469066</v>
      </c>
      <c r="Q22" s="7">
        <f t="shared" si="11"/>
        <v>12.58246677046131</v>
      </c>
      <c r="R22">
        <f t="shared" si="12"/>
        <v>1.7974952529230441</v>
      </c>
      <c r="S22">
        <f t="shared" si="3"/>
        <v>-69.94753655950916</v>
      </c>
      <c r="T22">
        <f t="shared" si="4"/>
        <v>69.94753655950916</v>
      </c>
      <c r="U22">
        <f t="shared" si="5"/>
        <v>7.336830896032723</v>
      </c>
      <c r="V22">
        <f t="shared" si="6"/>
        <v>16.663169103967277</v>
      </c>
      <c r="W22">
        <f t="shared" si="7"/>
        <v>7.766297562699389</v>
      </c>
      <c r="X22">
        <f t="shared" si="8"/>
        <v>17.092635770633944</v>
      </c>
    </row>
    <row r="23" spans="8:24" ht="12.75">
      <c r="H23" s="4">
        <v>22</v>
      </c>
      <c r="I23" s="5">
        <v>39469</v>
      </c>
      <c r="J23" s="6">
        <v>11.57</v>
      </c>
      <c r="K23">
        <v>-19.87</v>
      </c>
      <c r="L23" s="6">
        <f t="shared" si="0"/>
        <v>-19.81525176633163</v>
      </c>
      <c r="M23" s="18">
        <f t="shared" si="1"/>
        <v>-1.3210167844221088</v>
      </c>
      <c r="N23" s="7">
        <f t="shared" si="2"/>
        <v>9.357966431155782</v>
      </c>
      <c r="O23" s="7">
        <f t="shared" si="9"/>
        <v>0.031628223221227714</v>
      </c>
      <c r="P23" s="6">
        <f t="shared" si="10"/>
        <v>1.8976933932736628</v>
      </c>
      <c r="Q23" s="7">
        <f t="shared" si="11"/>
        <v>12.806175692152095</v>
      </c>
      <c r="R23">
        <f t="shared" si="12"/>
        <v>1.8294536703074422</v>
      </c>
      <c r="S23">
        <f t="shared" si="3"/>
        <v>-70.18474823366837</v>
      </c>
      <c r="T23">
        <f t="shared" si="4"/>
        <v>70.18474823366837</v>
      </c>
      <c r="U23">
        <f t="shared" si="5"/>
        <v>7.321016784422109</v>
      </c>
      <c r="V23">
        <f t="shared" si="6"/>
        <v>16.67898321557789</v>
      </c>
      <c r="W23">
        <f t="shared" si="7"/>
        <v>7.754983451088775</v>
      </c>
      <c r="X23">
        <f t="shared" si="8"/>
        <v>17.112949882244557</v>
      </c>
    </row>
    <row r="24" spans="1:24" ht="12.75">
      <c r="A24" s="64" t="s">
        <v>52</v>
      </c>
      <c r="C24" s="3" t="s">
        <v>53</v>
      </c>
      <c r="H24" s="4">
        <v>23</v>
      </c>
      <c r="I24" s="5">
        <v>39470</v>
      </c>
      <c r="J24" s="6">
        <v>11.83</v>
      </c>
      <c r="K24">
        <v>-19.63</v>
      </c>
      <c r="L24" s="6">
        <f t="shared" si="0"/>
        <v>-19.545351151545873</v>
      </c>
      <c r="M24" s="18">
        <f t="shared" si="1"/>
        <v>-1.3030234101030582</v>
      </c>
      <c r="N24" s="7">
        <f t="shared" si="2"/>
        <v>9.393953179793883</v>
      </c>
      <c r="O24" s="7">
        <f t="shared" si="9"/>
        <v>0.03598674863810025</v>
      </c>
      <c r="P24" s="6">
        <f t="shared" si="10"/>
        <v>2.159204918286015</v>
      </c>
      <c r="Q24" s="7">
        <f t="shared" si="11"/>
        <v>13.390342456687065</v>
      </c>
      <c r="R24">
        <f t="shared" si="12"/>
        <v>1.9129060652410093</v>
      </c>
      <c r="S24">
        <f t="shared" si="3"/>
        <v>-70.45464884845413</v>
      </c>
      <c r="T24">
        <f t="shared" si="4"/>
        <v>70.45464884845413</v>
      </c>
      <c r="U24">
        <f t="shared" si="5"/>
        <v>7.303023410103058</v>
      </c>
      <c r="V24">
        <f t="shared" si="6"/>
        <v>16.69697658989694</v>
      </c>
      <c r="W24">
        <f t="shared" si="7"/>
        <v>7.741323410103058</v>
      </c>
      <c r="X24">
        <f t="shared" si="8"/>
        <v>17.135276589896943</v>
      </c>
    </row>
    <row r="25" spans="1:24" ht="12.75">
      <c r="A25" s="65" t="s">
        <v>54</v>
      </c>
      <c r="H25" s="4">
        <v>24</v>
      </c>
      <c r="I25" s="5">
        <v>39471</v>
      </c>
      <c r="J25" s="6">
        <v>12.08</v>
      </c>
      <c r="K25">
        <v>-19.4</v>
      </c>
      <c r="L25" s="6">
        <f t="shared" si="0"/>
        <v>-19.287873333298432</v>
      </c>
      <c r="M25" s="18">
        <f t="shared" si="1"/>
        <v>-1.2858582222198955</v>
      </c>
      <c r="N25" s="7">
        <f t="shared" si="2"/>
        <v>9.42828355556021</v>
      </c>
      <c r="O25" s="7">
        <f t="shared" si="9"/>
        <v>0.03433037576632714</v>
      </c>
      <c r="P25" s="6">
        <f t="shared" si="10"/>
        <v>2.059822545979628</v>
      </c>
      <c r="Q25" s="7">
        <f t="shared" si="11"/>
        <v>13.6044624065876</v>
      </c>
      <c r="R25">
        <f t="shared" si="12"/>
        <v>1.9434946295125144</v>
      </c>
      <c r="S25">
        <f t="shared" si="3"/>
        <v>-70.71212666670158</v>
      </c>
      <c r="T25">
        <f t="shared" si="4"/>
        <v>70.71212666670158</v>
      </c>
      <c r="U25">
        <f t="shared" si="5"/>
        <v>7.285858222219895</v>
      </c>
      <c r="V25">
        <f t="shared" si="6"/>
        <v>16.714141777780107</v>
      </c>
      <c r="W25">
        <f t="shared" si="7"/>
        <v>7.728324888886561</v>
      </c>
      <c r="X25">
        <f t="shared" si="8"/>
        <v>17.156608444446775</v>
      </c>
    </row>
    <row r="26" spans="1:24" ht="12.75">
      <c r="A26" s="65" t="s">
        <v>55</v>
      </c>
      <c r="H26" s="4">
        <v>25</v>
      </c>
      <c r="I26" s="5">
        <v>39472</v>
      </c>
      <c r="J26" s="6">
        <v>12.32</v>
      </c>
      <c r="K26">
        <v>-19.17</v>
      </c>
      <c r="L26" s="6">
        <f t="shared" si="0"/>
        <v>-19.031525041790516</v>
      </c>
      <c r="M26" s="18">
        <f t="shared" si="1"/>
        <v>-1.2687683361193678</v>
      </c>
      <c r="N26" s="7">
        <f t="shared" si="2"/>
        <v>9.462463327761265</v>
      </c>
      <c r="O26" s="7">
        <f t="shared" si="9"/>
        <v>0.03417977220105506</v>
      </c>
      <c r="P26" s="6">
        <f t="shared" si="10"/>
        <v>2.0507863320633035</v>
      </c>
      <c r="Q26" s="7">
        <f t="shared" si="11"/>
        <v>13.81729557518689</v>
      </c>
      <c r="R26">
        <f t="shared" si="12"/>
        <v>1.9738993678838415</v>
      </c>
      <c r="S26">
        <f t="shared" si="3"/>
        <v>-70.96847495820948</v>
      </c>
      <c r="T26">
        <f t="shared" si="4"/>
        <v>70.96847495820948</v>
      </c>
      <c r="U26">
        <f t="shared" si="5"/>
        <v>7.268768336119368</v>
      </c>
      <c r="V26">
        <f t="shared" si="6"/>
        <v>16.73123166388063</v>
      </c>
      <c r="W26">
        <f t="shared" si="7"/>
        <v>7.7152350027860335</v>
      </c>
      <c r="X26">
        <f t="shared" si="8"/>
        <v>17.177698330547297</v>
      </c>
    </row>
    <row r="27" spans="3:24" ht="12.75">
      <c r="C27" s="66" t="s">
        <v>56</v>
      </c>
      <c r="D27" s="67"/>
      <c r="H27" s="4">
        <v>26</v>
      </c>
      <c r="I27" s="5">
        <v>39473</v>
      </c>
      <c r="J27" s="6">
        <v>12.53</v>
      </c>
      <c r="K27">
        <v>-18.92</v>
      </c>
      <c r="L27" s="6">
        <f t="shared" si="0"/>
        <v>-18.75414146844527</v>
      </c>
      <c r="M27" s="18">
        <f t="shared" si="1"/>
        <v>-1.2502760978963512</v>
      </c>
      <c r="N27" s="7">
        <f t="shared" si="2"/>
        <v>9.499447804207298</v>
      </c>
      <c r="O27" s="7">
        <f t="shared" si="9"/>
        <v>0.0369844764460332</v>
      </c>
      <c r="P27" s="6">
        <f t="shared" si="10"/>
        <v>2.219068586761992</v>
      </c>
      <c r="Q27" s="7">
        <f t="shared" si="11"/>
        <v>14.20603144360971</v>
      </c>
      <c r="R27">
        <f t="shared" si="12"/>
        <v>2.029433063372816</v>
      </c>
      <c r="S27">
        <f t="shared" si="3"/>
        <v>-71.24585853155473</v>
      </c>
      <c r="T27">
        <f t="shared" si="4"/>
        <v>71.24585853155473</v>
      </c>
      <c r="U27">
        <f t="shared" si="5"/>
        <v>7.250276097896351</v>
      </c>
      <c r="V27">
        <f t="shared" si="6"/>
        <v>16.74972390210365</v>
      </c>
      <c r="W27">
        <f t="shared" si="7"/>
        <v>7.700242764563018</v>
      </c>
      <c r="X27">
        <f t="shared" si="8"/>
        <v>17.19969056877032</v>
      </c>
    </row>
    <row r="28" spans="8:24" ht="12.75">
      <c r="H28" s="4">
        <v>27</v>
      </c>
      <c r="I28" s="5">
        <v>39474</v>
      </c>
      <c r="J28" s="6">
        <v>12.73</v>
      </c>
      <c r="K28">
        <v>-18.67</v>
      </c>
      <c r="L28" s="6">
        <f t="shared" si="0"/>
        <v>-18.47803955605376</v>
      </c>
      <c r="M28" s="18">
        <f t="shared" si="1"/>
        <v>-1.2318693037369173</v>
      </c>
      <c r="N28" s="7">
        <f t="shared" si="2"/>
        <v>9.536261392526166</v>
      </c>
      <c r="O28" s="7">
        <f t="shared" si="9"/>
        <v>0.03681358831886783</v>
      </c>
      <c r="P28" s="6">
        <f t="shared" si="10"/>
        <v>2.2088152991320698</v>
      </c>
      <c r="Q28" s="7">
        <f t="shared" si="11"/>
        <v>14.592007662443578</v>
      </c>
      <c r="R28">
        <f t="shared" si="12"/>
        <v>2.0845725232062255</v>
      </c>
      <c r="S28">
        <f t="shared" si="3"/>
        <v>-71.52196044394624</v>
      </c>
      <c r="T28">
        <f t="shared" si="4"/>
        <v>71.52196044394624</v>
      </c>
      <c r="U28">
        <f t="shared" si="5"/>
        <v>7.231869303736917</v>
      </c>
      <c r="V28">
        <f t="shared" si="6"/>
        <v>16.768130696263082</v>
      </c>
      <c r="W28">
        <f t="shared" si="7"/>
        <v>7.685169303736917</v>
      </c>
      <c r="X28">
        <f t="shared" si="8"/>
        <v>17.221430696263084</v>
      </c>
    </row>
    <row r="29" spans="8:24" ht="12.75">
      <c r="H29" s="4">
        <v>28</v>
      </c>
      <c r="I29" s="5">
        <v>39475</v>
      </c>
      <c r="J29" s="6">
        <v>12.93</v>
      </c>
      <c r="K29">
        <v>-18.42</v>
      </c>
      <c r="L29" s="6">
        <f t="shared" si="0"/>
        <v>-18.20319254925523</v>
      </c>
      <c r="M29" s="18">
        <f t="shared" si="1"/>
        <v>-1.2135461699503487</v>
      </c>
      <c r="N29" s="7">
        <f t="shared" si="2"/>
        <v>9.572907660099302</v>
      </c>
      <c r="O29" s="7">
        <f t="shared" si="9"/>
        <v>0.03664626757313627</v>
      </c>
      <c r="P29" s="6">
        <f t="shared" si="10"/>
        <v>2.1987760543881762</v>
      </c>
      <c r="Q29" s="7">
        <f t="shared" si="11"/>
        <v>14.794167129884848</v>
      </c>
      <c r="R29">
        <f t="shared" si="12"/>
        <v>2.1134524471264067</v>
      </c>
      <c r="S29">
        <f t="shared" si="3"/>
        <v>-71.79680745074478</v>
      </c>
      <c r="T29">
        <f t="shared" si="4"/>
        <v>71.79680745074478</v>
      </c>
      <c r="U29">
        <f t="shared" si="5"/>
        <v>7.213546169950348</v>
      </c>
      <c r="V29">
        <f t="shared" si="6"/>
        <v>16.786453830049652</v>
      </c>
      <c r="W29">
        <f t="shared" si="7"/>
        <v>7.670179503283681</v>
      </c>
      <c r="X29">
        <f t="shared" si="8"/>
        <v>17.243087163382985</v>
      </c>
    </row>
    <row r="30" spans="8:24" ht="12.75">
      <c r="H30" s="4">
        <v>29</v>
      </c>
      <c r="I30" s="5">
        <v>39476</v>
      </c>
      <c r="J30" s="6">
        <v>13.12</v>
      </c>
      <c r="K30">
        <v>-18.15</v>
      </c>
      <c r="L30" s="6">
        <f t="shared" si="0"/>
        <v>-17.907737034513026</v>
      </c>
      <c r="M30" s="18">
        <f t="shared" si="1"/>
        <v>-1.1938491356342018</v>
      </c>
      <c r="N30" s="7">
        <f t="shared" si="2"/>
        <v>9.612301728731596</v>
      </c>
      <c r="O30" s="7">
        <f t="shared" si="9"/>
        <v>0.03939406863229422</v>
      </c>
      <c r="P30" s="6">
        <f t="shared" si="10"/>
        <v>2.3636441179376533</v>
      </c>
      <c r="Q30" s="7">
        <f t="shared" si="11"/>
        <v>15.260117854548838</v>
      </c>
      <c r="R30">
        <f t="shared" si="12"/>
        <v>2.18001683636412</v>
      </c>
      <c r="S30">
        <f t="shared" si="3"/>
        <v>-72.09226296548697</v>
      </c>
      <c r="T30">
        <f t="shared" si="4"/>
        <v>72.09226296548697</v>
      </c>
      <c r="U30">
        <f t="shared" si="5"/>
        <v>7.193849135634202</v>
      </c>
      <c r="V30">
        <f t="shared" si="6"/>
        <v>16.806150864365797</v>
      </c>
      <c r="W30">
        <f t="shared" si="7"/>
        <v>7.653649135634201</v>
      </c>
      <c r="X30">
        <f t="shared" si="8"/>
        <v>17.2659508643658</v>
      </c>
    </row>
    <row r="31" spans="8:24" ht="12.75">
      <c r="H31" s="4">
        <v>30</v>
      </c>
      <c r="I31" s="5">
        <v>39477</v>
      </c>
      <c r="J31" s="6">
        <v>13.28</v>
      </c>
      <c r="K31">
        <v>-17.88</v>
      </c>
      <c r="L31" s="6">
        <f t="shared" si="0"/>
        <v>-17.61368220887405</v>
      </c>
      <c r="M31" s="18">
        <f t="shared" si="1"/>
        <v>-1.1742454805916034</v>
      </c>
      <c r="N31" s="7">
        <f t="shared" si="2"/>
        <v>9.651509038816794</v>
      </c>
      <c r="O31" s="7">
        <f t="shared" si="9"/>
        <v>0.03920731008519773</v>
      </c>
      <c r="P31" s="6">
        <f t="shared" si="10"/>
        <v>2.352438605111864</v>
      </c>
      <c r="Q31" s="7">
        <f t="shared" si="11"/>
        <v>15.453351541374687</v>
      </c>
      <c r="R31">
        <f t="shared" si="12"/>
        <v>2.2076216487678124</v>
      </c>
      <c r="S31">
        <f t="shared" si="3"/>
        <v>-72.38631779112595</v>
      </c>
      <c r="T31">
        <f t="shared" si="4"/>
        <v>72.38631779112595</v>
      </c>
      <c r="U31">
        <f t="shared" si="5"/>
        <v>7.174245480591604</v>
      </c>
      <c r="V31">
        <f t="shared" si="6"/>
        <v>16.825754519408395</v>
      </c>
      <c r="W31">
        <f t="shared" si="7"/>
        <v>7.63671214725827</v>
      </c>
      <c r="X31">
        <f t="shared" si="8"/>
        <v>17.288221186075063</v>
      </c>
    </row>
    <row r="32" spans="8:24" ht="12.75">
      <c r="H32" s="4">
        <v>31</v>
      </c>
      <c r="I32" s="5">
        <v>39478</v>
      </c>
      <c r="J32" s="6">
        <v>13.43</v>
      </c>
      <c r="K32">
        <v>-17.62</v>
      </c>
      <c r="L32" s="6">
        <f t="shared" si="0"/>
        <v>-17.331812465441157</v>
      </c>
      <c r="M32" s="18">
        <f t="shared" si="1"/>
        <v>-1.1554541643627438</v>
      </c>
      <c r="N32" s="7">
        <f t="shared" si="2"/>
        <v>9.689091671274513</v>
      </c>
      <c r="O32" s="7">
        <f t="shared" si="9"/>
        <v>0.037582632457718645</v>
      </c>
      <c r="P32" s="6">
        <f t="shared" si="10"/>
        <v>2.2549579474631187</v>
      </c>
      <c r="Q32" s="7">
        <f t="shared" si="11"/>
        <v>15.648486942858177</v>
      </c>
      <c r="R32">
        <f t="shared" si="12"/>
        <v>2.2354981346940255</v>
      </c>
      <c r="S32">
        <f t="shared" si="3"/>
        <v>-72.66818753455884</v>
      </c>
      <c r="T32">
        <f t="shared" si="4"/>
        <v>72.66818753455884</v>
      </c>
      <c r="U32">
        <f t="shared" si="5"/>
        <v>7.155454164362744</v>
      </c>
      <c r="V32">
        <f t="shared" si="6"/>
        <v>16.844545835637255</v>
      </c>
      <c r="W32">
        <f t="shared" si="7"/>
        <v>7.62042083102941</v>
      </c>
      <c r="X32">
        <f t="shared" si="8"/>
        <v>17.309512502303924</v>
      </c>
    </row>
    <row r="33" spans="8:24" ht="12.75">
      <c r="H33" s="4">
        <v>32</v>
      </c>
      <c r="I33" s="5">
        <v>39479</v>
      </c>
      <c r="J33" s="6">
        <v>13.58</v>
      </c>
      <c r="K33">
        <v>-17.33</v>
      </c>
      <c r="L33" s="6">
        <f t="shared" si="0"/>
        <v>-17.01888274366744</v>
      </c>
      <c r="M33" s="18">
        <f t="shared" si="1"/>
        <v>-1.1345921829111627</v>
      </c>
      <c r="N33" s="7">
        <f t="shared" si="2"/>
        <v>9.730815634177674</v>
      </c>
      <c r="O33" s="7">
        <f t="shared" si="9"/>
        <v>0.04172396290316094</v>
      </c>
      <c r="P33" s="6">
        <f t="shared" si="10"/>
        <v>2.5034377741896563</v>
      </c>
      <c r="Q33" s="7">
        <f t="shared" si="11"/>
        <v>16.10113838498453</v>
      </c>
      <c r="R33">
        <f t="shared" si="12"/>
        <v>2.3001626264263613</v>
      </c>
      <c r="S33">
        <f t="shared" si="3"/>
        <v>-72.98111725633255</v>
      </c>
      <c r="T33">
        <f t="shared" si="4"/>
        <v>72.98111725633255</v>
      </c>
      <c r="U33">
        <f t="shared" si="5"/>
        <v>7.134592182911163</v>
      </c>
      <c r="V33">
        <f t="shared" si="6"/>
        <v>16.865407817088837</v>
      </c>
      <c r="W33">
        <f t="shared" si="7"/>
        <v>7.60205884957783</v>
      </c>
      <c r="X33">
        <f t="shared" si="8"/>
        <v>17.332874483755504</v>
      </c>
    </row>
    <row r="34" spans="8:24" ht="12.75">
      <c r="H34" s="4">
        <v>33</v>
      </c>
      <c r="I34" s="5">
        <v>39480</v>
      </c>
      <c r="J34" s="6">
        <v>13.7</v>
      </c>
      <c r="K34">
        <v>-17.05</v>
      </c>
      <c r="L34" s="6">
        <f t="shared" si="0"/>
        <v>-16.718173809241136</v>
      </c>
      <c r="M34" s="18">
        <f t="shared" si="1"/>
        <v>-1.1145449206160758</v>
      </c>
      <c r="N34" s="7">
        <f t="shared" si="2"/>
        <v>9.770910158767848</v>
      </c>
      <c r="O34" s="7">
        <f t="shared" si="9"/>
        <v>0.04009452459017382</v>
      </c>
      <c r="P34" s="6">
        <f t="shared" si="10"/>
        <v>2.405671475410429</v>
      </c>
      <c r="Q34" s="7">
        <f t="shared" si="11"/>
        <v>16.287741273632967</v>
      </c>
      <c r="R34">
        <f t="shared" si="12"/>
        <v>2.326820181947567</v>
      </c>
      <c r="S34">
        <f t="shared" si="3"/>
        <v>-73.28182619075886</v>
      </c>
      <c r="T34">
        <f t="shared" si="4"/>
        <v>73.28182619075886</v>
      </c>
      <c r="U34">
        <f t="shared" si="5"/>
        <v>7.114544920616075</v>
      </c>
      <c r="V34">
        <f t="shared" si="6"/>
        <v>16.885455079383924</v>
      </c>
      <c r="W34">
        <f t="shared" si="7"/>
        <v>7.584011587282742</v>
      </c>
      <c r="X34">
        <f t="shared" si="8"/>
        <v>17.35492174605059</v>
      </c>
    </row>
    <row r="35" spans="8:24" ht="12.75">
      <c r="H35" s="4">
        <v>34</v>
      </c>
      <c r="I35" s="5">
        <v>39481</v>
      </c>
      <c r="J35" s="6">
        <v>13.82</v>
      </c>
      <c r="K35">
        <v>-16.77</v>
      </c>
      <c r="L35" s="6">
        <f t="shared" si="0"/>
        <v>-16.418836090622715</v>
      </c>
      <c r="M35" s="18">
        <f t="shared" si="1"/>
        <v>-1.094589072708181</v>
      </c>
      <c r="N35" s="7">
        <f t="shared" si="2"/>
        <v>9.810821854583638</v>
      </c>
      <c r="O35" s="7">
        <f t="shared" si="9"/>
        <v>0.03991169581579079</v>
      </c>
      <c r="P35" s="6">
        <f t="shared" si="10"/>
        <v>2.3947017489474476</v>
      </c>
      <c r="Q35" s="7">
        <f t="shared" si="11"/>
        <v>16.473627723448345</v>
      </c>
      <c r="R35">
        <f t="shared" si="12"/>
        <v>2.353375389064049</v>
      </c>
      <c r="S35">
        <f t="shared" si="3"/>
        <v>-73.58116390937728</v>
      </c>
      <c r="T35">
        <f t="shared" si="4"/>
        <v>73.58116390937728</v>
      </c>
      <c r="U35">
        <f t="shared" si="5"/>
        <v>7.094589072708181</v>
      </c>
      <c r="V35">
        <f t="shared" si="6"/>
        <v>16.90541092729182</v>
      </c>
      <c r="W35">
        <f t="shared" si="7"/>
        <v>7.566055739374847</v>
      </c>
      <c r="X35">
        <f t="shared" si="8"/>
        <v>17.376877593958486</v>
      </c>
    </row>
    <row r="36" spans="8:24" ht="12.75">
      <c r="H36" s="4">
        <v>35</v>
      </c>
      <c r="I36" s="5">
        <v>39482</v>
      </c>
      <c r="J36" s="6">
        <v>13.92</v>
      </c>
      <c r="K36">
        <v>-16.47</v>
      </c>
      <c r="L36" s="6">
        <f t="shared" si="0"/>
        <v>-16.09960153908369</v>
      </c>
      <c r="M36" s="18">
        <f t="shared" si="1"/>
        <v>-1.073306769272246</v>
      </c>
      <c r="N36" s="7">
        <f t="shared" si="2"/>
        <v>9.853386461455507</v>
      </c>
      <c r="O36" s="7">
        <f t="shared" si="9"/>
        <v>0.042564606871868804</v>
      </c>
      <c r="P36" s="6">
        <f t="shared" si="10"/>
        <v>2.5538764123121283</v>
      </c>
      <c r="Q36" s="7">
        <f t="shared" si="11"/>
        <v>16.828728081372297</v>
      </c>
      <c r="R36">
        <f t="shared" si="12"/>
        <v>2.404104011624614</v>
      </c>
      <c r="S36">
        <f t="shared" si="3"/>
        <v>-73.90039846091632</v>
      </c>
      <c r="T36">
        <f t="shared" si="4"/>
        <v>73.90039846091632</v>
      </c>
      <c r="U36">
        <f t="shared" si="5"/>
        <v>7.0733067692722456</v>
      </c>
      <c r="V36">
        <f t="shared" si="6"/>
        <v>16.926693230727754</v>
      </c>
      <c r="W36">
        <f t="shared" si="7"/>
        <v>7.546440102605579</v>
      </c>
      <c r="X36">
        <f t="shared" si="8"/>
        <v>17.399826564061087</v>
      </c>
    </row>
    <row r="37" spans="8:24" ht="12.75">
      <c r="H37" s="4">
        <v>36</v>
      </c>
      <c r="I37" s="5">
        <v>39483</v>
      </c>
      <c r="J37" s="6">
        <v>14.02</v>
      </c>
      <c r="K37">
        <v>-16.17</v>
      </c>
      <c r="L37" s="6">
        <f t="shared" si="0"/>
        <v>-15.78186400870756</v>
      </c>
      <c r="M37" s="18">
        <f t="shared" si="1"/>
        <v>-1.0521242672471707</v>
      </c>
      <c r="N37" s="7">
        <f t="shared" si="2"/>
        <v>9.895751465505658</v>
      </c>
      <c r="O37" s="7">
        <f t="shared" si="9"/>
        <v>0.042365004050150645</v>
      </c>
      <c r="P37" s="6">
        <f t="shared" si="10"/>
        <v>2.5419002430090387</v>
      </c>
      <c r="Q37" s="7">
        <f t="shared" si="11"/>
        <v>17.006984206443683</v>
      </c>
      <c r="R37">
        <f t="shared" si="12"/>
        <v>2.4295691723490975</v>
      </c>
      <c r="S37">
        <f t="shared" si="3"/>
        <v>-74.21813599129244</v>
      </c>
      <c r="T37">
        <f t="shared" si="4"/>
        <v>74.21813599129244</v>
      </c>
      <c r="U37">
        <f t="shared" si="5"/>
        <v>7.05212426724717</v>
      </c>
      <c r="V37">
        <f t="shared" si="6"/>
        <v>16.94787573275283</v>
      </c>
      <c r="W37">
        <f t="shared" si="7"/>
        <v>7.5269242672471695</v>
      </c>
      <c r="X37">
        <f t="shared" si="8"/>
        <v>17.422675732752833</v>
      </c>
    </row>
    <row r="38" spans="8:24" ht="12.75">
      <c r="H38" s="4">
        <v>37</v>
      </c>
      <c r="I38" s="5">
        <v>39484</v>
      </c>
      <c r="J38" s="6">
        <v>14.08</v>
      </c>
      <c r="K38">
        <v>-15.87</v>
      </c>
      <c r="L38" s="6">
        <f t="shared" si="0"/>
        <v>-15.465584801027864</v>
      </c>
      <c r="M38" s="18">
        <f t="shared" si="1"/>
        <v>-1.031038986735191</v>
      </c>
      <c r="N38" s="7">
        <f t="shared" si="2"/>
        <v>9.937922026529618</v>
      </c>
      <c r="O38" s="7">
        <f t="shared" si="9"/>
        <v>0.04217056102396022</v>
      </c>
      <c r="P38" s="6">
        <f t="shared" si="10"/>
        <v>2.530233661437613</v>
      </c>
      <c r="Q38" s="7">
        <f t="shared" si="11"/>
        <v>17.184779262769432</v>
      </c>
      <c r="R38">
        <f t="shared" si="12"/>
        <v>2.4549684661099187</v>
      </c>
      <c r="S38">
        <f t="shared" si="3"/>
        <v>-74.53441519897214</v>
      </c>
      <c r="T38">
        <f t="shared" si="4"/>
        <v>74.53441519897214</v>
      </c>
      <c r="U38">
        <f t="shared" si="5"/>
        <v>7.031038986735191</v>
      </c>
      <c r="V38">
        <f t="shared" si="6"/>
        <v>16.96896101326481</v>
      </c>
      <c r="W38">
        <f t="shared" si="7"/>
        <v>7.506838986735191</v>
      </c>
      <c r="X38">
        <f t="shared" si="8"/>
        <v>17.44476101326481</v>
      </c>
    </row>
    <row r="39" spans="8:24" ht="12.75">
      <c r="H39" s="4">
        <v>38</v>
      </c>
      <c r="I39" s="5">
        <v>39485</v>
      </c>
      <c r="J39" s="6">
        <v>14.15</v>
      </c>
      <c r="K39">
        <v>-15.57</v>
      </c>
      <c r="L39" s="6">
        <f t="shared" si="0"/>
        <v>-15.150725979265202</v>
      </c>
      <c r="M39" s="18">
        <f t="shared" si="1"/>
        <v>-1.01004839861768</v>
      </c>
      <c r="N39" s="7">
        <f t="shared" si="2"/>
        <v>9.979903202764639</v>
      </c>
      <c r="O39" s="7">
        <f t="shared" si="9"/>
        <v>0.04198117623502107</v>
      </c>
      <c r="P39" s="6">
        <f t="shared" si="10"/>
        <v>2.518870574101264</v>
      </c>
      <c r="Q39" s="7">
        <f t="shared" si="11"/>
        <v>17.448691889407577</v>
      </c>
      <c r="R39">
        <f t="shared" si="12"/>
        <v>2.492670269915368</v>
      </c>
      <c r="S39">
        <f t="shared" si="3"/>
        <v>-74.84927402073481</v>
      </c>
      <c r="T39">
        <f t="shared" si="4"/>
        <v>74.84927402073481</v>
      </c>
      <c r="U39">
        <f t="shared" si="5"/>
        <v>7.01004839861768</v>
      </c>
      <c r="V39">
        <f t="shared" si="6"/>
        <v>16.98995160138232</v>
      </c>
      <c r="W39">
        <f t="shared" si="7"/>
        <v>7.487015065284346</v>
      </c>
      <c r="X39">
        <f t="shared" si="8"/>
        <v>17.466918268048985</v>
      </c>
    </row>
    <row r="40" spans="8:24" ht="12.75">
      <c r="H40" s="4">
        <v>39</v>
      </c>
      <c r="I40" s="5">
        <v>39486</v>
      </c>
      <c r="J40" s="6">
        <v>14.2</v>
      </c>
      <c r="K40">
        <v>-15.25</v>
      </c>
      <c r="L40" s="6">
        <f t="shared" si="0"/>
        <v>-14.816400245914783</v>
      </c>
      <c r="M40" s="18">
        <f t="shared" si="1"/>
        <v>-0.9877600163943189</v>
      </c>
      <c r="N40" s="7">
        <f t="shared" si="2"/>
        <v>10.024479967211363</v>
      </c>
      <c r="O40" s="7">
        <f t="shared" si="9"/>
        <v>0.04457676444672387</v>
      </c>
      <c r="P40" s="6">
        <f t="shared" si="10"/>
        <v>2.6746058668034323</v>
      </c>
      <c r="Q40" s="7">
        <f t="shared" si="11"/>
        <v>17.619859982021353</v>
      </c>
      <c r="R40">
        <f t="shared" si="12"/>
        <v>2.517122854574479</v>
      </c>
      <c r="S40">
        <f t="shared" si="3"/>
        <v>-75.18359975408522</v>
      </c>
      <c r="T40">
        <f t="shared" si="4"/>
        <v>75.18359975408522</v>
      </c>
      <c r="U40">
        <f t="shared" si="5"/>
        <v>6.9877600163943185</v>
      </c>
      <c r="V40">
        <f t="shared" si="6"/>
        <v>17.01223998360568</v>
      </c>
      <c r="W40">
        <f t="shared" si="7"/>
        <v>7.465560016394318</v>
      </c>
      <c r="X40">
        <f t="shared" si="8"/>
        <v>17.490039983605683</v>
      </c>
    </row>
    <row r="41" spans="8:24" ht="12.75">
      <c r="H41" s="4">
        <v>40</v>
      </c>
      <c r="I41" s="5">
        <v>39487</v>
      </c>
      <c r="J41" s="6">
        <v>14.23</v>
      </c>
      <c r="K41">
        <v>-14.93</v>
      </c>
      <c r="L41" s="6">
        <f t="shared" si="0"/>
        <v>-14.483604009151763</v>
      </c>
      <c r="M41" s="18">
        <f t="shared" si="1"/>
        <v>-0.9655736006101175</v>
      </c>
      <c r="N41" s="7">
        <f t="shared" si="2"/>
        <v>10.068852798779766</v>
      </c>
      <c r="O41" s="7">
        <f t="shared" si="9"/>
        <v>0.04437283156840266</v>
      </c>
      <c r="P41" s="6">
        <f t="shared" si="10"/>
        <v>2.6623698941041596</v>
      </c>
      <c r="Q41" s="7">
        <f t="shared" si="11"/>
        <v>17.876558400715084</v>
      </c>
      <c r="R41">
        <f t="shared" si="12"/>
        <v>2.5537940572450117</v>
      </c>
      <c r="S41">
        <f t="shared" si="3"/>
        <v>-75.51639599084824</v>
      </c>
      <c r="T41">
        <f t="shared" si="4"/>
        <v>75.51639599084824</v>
      </c>
      <c r="U41">
        <f t="shared" si="5"/>
        <v>6.965573600610117</v>
      </c>
      <c r="V41">
        <f t="shared" si="6"/>
        <v>17.034426399389883</v>
      </c>
      <c r="W41">
        <f t="shared" si="7"/>
        <v>7.443873600610117</v>
      </c>
      <c r="X41">
        <f t="shared" si="8"/>
        <v>17.512726399389884</v>
      </c>
    </row>
    <row r="42" spans="8:24" ht="12.75">
      <c r="H42" s="4">
        <v>41</v>
      </c>
      <c r="I42" s="5">
        <v>39488</v>
      </c>
      <c r="J42" s="6">
        <v>14.25</v>
      </c>
      <c r="K42">
        <v>-14.62</v>
      </c>
      <c r="L42" s="6">
        <f t="shared" si="0"/>
        <v>-14.162625251456088</v>
      </c>
      <c r="M42" s="18">
        <f t="shared" si="1"/>
        <v>-0.9441750167637392</v>
      </c>
      <c r="N42" s="7">
        <f t="shared" si="2"/>
        <v>10.111649966472521</v>
      </c>
      <c r="O42" s="7">
        <f t="shared" si="9"/>
        <v>0.04279716769275588</v>
      </c>
      <c r="P42" s="6">
        <f t="shared" si="10"/>
        <v>2.5678300615653527</v>
      </c>
      <c r="Q42" s="7">
        <f t="shared" si="11"/>
        <v>18.04968671333299</v>
      </c>
      <c r="R42">
        <f t="shared" si="12"/>
        <v>2.578526673333284</v>
      </c>
      <c r="S42">
        <f t="shared" si="3"/>
        <v>-75.83737474854392</v>
      </c>
      <c r="T42">
        <f t="shared" si="4"/>
        <v>75.83737474854392</v>
      </c>
      <c r="U42">
        <f t="shared" si="5"/>
        <v>6.944175016763738</v>
      </c>
      <c r="V42">
        <f t="shared" si="6"/>
        <v>17.055824983236263</v>
      </c>
      <c r="W42">
        <f t="shared" si="7"/>
        <v>7.422808350097071</v>
      </c>
      <c r="X42">
        <f t="shared" si="8"/>
        <v>17.534458316569598</v>
      </c>
    </row>
    <row r="43" spans="8:24" ht="12.75">
      <c r="H43" s="4">
        <v>42</v>
      </c>
      <c r="I43" s="5">
        <v>39489</v>
      </c>
      <c r="J43" s="6">
        <v>14.27</v>
      </c>
      <c r="K43">
        <v>-14.3</v>
      </c>
      <c r="L43" s="6">
        <f t="shared" si="0"/>
        <v>-13.832714208642603</v>
      </c>
      <c r="M43" s="18">
        <f t="shared" si="1"/>
        <v>-0.9221809472428402</v>
      </c>
      <c r="N43" s="7">
        <f t="shared" si="2"/>
        <v>10.15563810551432</v>
      </c>
      <c r="O43" s="7">
        <f t="shared" si="9"/>
        <v>0.0439881390417991</v>
      </c>
      <c r="P43" s="6">
        <f t="shared" si="10"/>
        <v>2.639288342507946</v>
      </c>
      <c r="Q43" s="7">
        <f t="shared" si="11"/>
        <v>18.135098643528806</v>
      </c>
      <c r="R43">
        <f t="shared" si="12"/>
        <v>2.5907283776469723</v>
      </c>
      <c r="S43">
        <f t="shared" si="3"/>
        <v>-76.1672857913574</v>
      </c>
      <c r="T43">
        <f t="shared" si="4"/>
        <v>76.1672857913574</v>
      </c>
      <c r="U43">
        <f t="shared" si="5"/>
        <v>6.92218094724284</v>
      </c>
      <c r="V43">
        <f t="shared" si="6"/>
        <v>17.07781905275716</v>
      </c>
      <c r="W43">
        <f t="shared" si="7"/>
        <v>7.401147613909506</v>
      </c>
      <c r="X43">
        <f t="shared" si="8"/>
        <v>17.55678571942383</v>
      </c>
    </row>
    <row r="44" spans="8:24" ht="12.75">
      <c r="H44" s="4">
        <v>43</v>
      </c>
      <c r="I44" s="5">
        <v>39490</v>
      </c>
      <c r="J44" s="6">
        <v>14.25</v>
      </c>
      <c r="K44">
        <v>-13.97</v>
      </c>
      <c r="L44" s="6">
        <f t="shared" si="0"/>
        <v>-13.49396257111291</v>
      </c>
      <c r="M44" s="18">
        <f t="shared" si="1"/>
        <v>-0.8995975047408606</v>
      </c>
      <c r="N44" s="7">
        <f t="shared" si="2"/>
        <v>10.200804990518279</v>
      </c>
      <c r="O44" s="7">
        <f t="shared" si="9"/>
        <v>0.04516688500395816</v>
      </c>
      <c r="P44" s="6">
        <f t="shared" si="10"/>
        <v>2.7100131002374894</v>
      </c>
      <c r="Q44" s="7">
        <f t="shared" si="11"/>
        <v>18.303211500757257</v>
      </c>
      <c r="R44">
        <f t="shared" si="12"/>
        <v>2.6147445001081797</v>
      </c>
      <c r="S44">
        <f t="shared" si="3"/>
        <v>-76.50603742888708</v>
      </c>
      <c r="T44">
        <f t="shared" si="4"/>
        <v>76.50603742888708</v>
      </c>
      <c r="U44">
        <f t="shared" si="5"/>
        <v>6.8995975047408615</v>
      </c>
      <c r="V44">
        <f t="shared" si="6"/>
        <v>17.10040249525914</v>
      </c>
      <c r="W44">
        <f t="shared" si="7"/>
        <v>7.378230838074194</v>
      </c>
      <c r="X44">
        <f t="shared" si="8"/>
        <v>17.579035828592474</v>
      </c>
    </row>
    <row r="45" spans="8:24" ht="12.75">
      <c r="H45" s="4">
        <v>44</v>
      </c>
      <c r="I45" s="5">
        <v>39491</v>
      </c>
      <c r="J45" s="6">
        <v>14.23</v>
      </c>
      <c r="K45">
        <v>-13.63</v>
      </c>
      <c r="L45" s="6">
        <f t="shared" si="0"/>
        <v>-13.146458968729245</v>
      </c>
      <c r="M45" s="18">
        <f t="shared" si="1"/>
        <v>-0.876430597915283</v>
      </c>
      <c r="N45" s="7">
        <f t="shared" si="2"/>
        <v>10.247138804169435</v>
      </c>
      <c r="O45" s="7">
        <f t="shared" si="9"/>
        <v>0.046333813651155964</v>
      </c>
      <c r="P45" s="6">
        <f t="shared" si="10"/>
        <v>2.780028819069358</v>
      </c>
      <c r="Q45" s="7">
        <f t="shared" si="11"/>
        <v>18.553006658389002</v>
      </c>
      <c r="R45">
        <f t="shared" si="12"/>
        <v>2.6504295226270003</v>
      </c>
      <c r="S45">
        <f t="shared" si="3"/>
        <v>-76.85354103127075</v>
      </c>
      <c r="T45">
        <f t="shared" si="4"/>
        <v>76.85354103127075</v>
      </c>
      <c r="U45">
        <f t="shared" si="5"/>
        <v>6.8764305979152835</v>
      </c>
      <c r="V45">
        <f t="shared" si="6"/>
        <v>17.123569402084716</v>
      </c>
      <c r="W45">
        <f t="shared" si="7"/>
        <v>7.3547305979152835</v>
      </c>
      <c r="X45">
        <f t="shared" si="8"/>
        <v>17.601869402084716</v>
      </c>
    </row>
    <row r="46" spans="1:24" ht="12.75">
      <c r="A46" s="1" t="s">
        <v>57</v>
      </c>
      <c r="H46" s="4">
        <v>45</v>
      </c>
      <c r="I46" s="5">
        <v>39492</v>
      </c>
      <c r="J46" s="6">
        <v>14.22</v>
      </c>
      <c r="K46">
        <v>-13.3</v>
      </c>
      <c r="L46" s="6">
        <f t="shared" si="0"/>
        <v>-12.810599595217084</v>
      </c>
      <c r="M46" s="18">
        <f t="shared" si="1"/>
        <v>-0.8540399730144723</v>
      </c>
      <c r="N46" s="7">
        <f t="shared" si="2"/>
        <v>10.291920053971054</v>
      </c>
      <c r="O46" s="7">
        <f t="shared" si="9"/>
        <v>0.044781249801619794</v>
      </c>
      <c r="P46" s="6">
        <f t="shared" si="10"/>
        <v>2.6868749880971876</v>
      </c>
      <c r="Q46" s="7">
        <f t="shared" si="11"/>
        <v>18.721011072384925</v>
      </c>
      <c r="R46">
        <f t="shared" si="12"/>
        <v>2.6744301531978465</v>
      </c>
      <c r="S46">
        <f t="shared" si="3"/>
        <v>-77.18940040478293</v>
      </c>
      <c r="T46">
        <f t="shared" si="4"/>
        <v>77.18940040478293</v>
      </c>
      <c r="U46">
        <f t="shared" si="5"/>
        <v>6.854039973014471</v>
      </c>
      <c r="V46">
        <f t="shared" si="6"/>
        <v>17.145960026985527</v>
      </c>
      <c r="W46">
        <f t="shared" si="7"/>
        <v>7.332173306347804</v>
      </c>
      <c r="X46">
        <f t="shared" si="8"/>
        <v>17.62409336031886</v>
      </c>
    </row>
    <row r="47" spans="1:24" ht="12.75">
      <c r="A47" s="1" t="s">
        <v>58</v>
      </c>
      <c r="H47" s="4">
        <v>46</v>
      </c>
      <c r="I47" s="5">
        <v>39493</v>
      </c>
      <c r="J47" s="6">
        <v>14.17</v>
      </c>
      <c r="K47">
        <v>-12.97</v>
      </c>
      <c r="L47" s="6">
        <f t="shared" si="0"/>
        <v>-12.476098813817869</v>
      </c>
      <c r="M47" s="18">
        <f t="shared" si="1"/>
        <v>-0.8317399209211912</v>
      </c>
      <c r="N47" s="7">
        <f t="shared" si="2"/>
        <v>10.336520158157617</v>
      </c>
      <c r="O47" s="7">
        <f t="shared" si="9"/>
        <v>0.04460010418656246</v>
      </c>
      <c r="P47" s="6">
        <f t="shared" si="10"/>
        <v>2.6760062511937477</v>
      </c>
      <c r="Q47" s="7">
        <f t="shared" si="11"/>
        <v>18.72241145677524</v>
      </c>
      <c r="R47">
        <f t="shared" si="12"/>
        <v>2.6746302081107487</v>
      </c>
      <c r="S47">
        <f t="shared" si="3"/>
        <v>-77.52390118618213</v>
      </c>
      <c r="T47">
        <f t="shared" si="4"/>
        <v>77.52390118618213</v>
      </c>
      <c r="U47">
        <f t="shared" si="5"/>
        <v>6.8317399209211915</v>
      </c>
      <c r="V47">
        <f t="shared" si="6"/>
        <v>17.16826007907881</v>
      </c>
      <c r="W47">
        <f t="shared" si="7"/>
        <v>7.309039920921191</v>
      </c>
      <c r="X47">
        <f t="shared" si="8"/>
        <v>17.64556007907881</v>
      </c>
    </row>
    <row r="48" spans="8:24" ht="14.25">
      <c r="H48" s="4">
        <v>47</v>
      </c>
      <c r="I48" s="5">
        <v>39494</v>
      </c>
      <c r="J48" s="6">
        <v>14.12</v>
      </c>
      <c r="K48">
        <v>-12.62</v>
      </c>
      <c r="L48" s="6">
        <f t="shared" si="0"/>
        <v>-12.122762512544568</v>
      </c>
      <c r="M48" s="18">
        <f t="shared" si="1"/>
        <v>-0.8081841675029712</v>
      </c>
      <c r="N48" s="7">
        <f t="shared" si="2"/>
        <v>10.383631664994057</v>
      </c>
      <c r="O48" s="7">
        <f t="shared" si="9"/>
        <v>0.0471115068364405</v>
      </c>
      <c r="P48" s="6">
        <f t="shared" si="10"/>
        <v>2.82669041018643</v>
      </c>
      <c r="Q48" s="7">
        <f t="shared" si="11"/>
        <v>18.88673197285751</v>
      </c>
      <c r="R48">
        <f t="shared" si="12"/>
        <v>2.698104567551073</v>
      </c>
      <c r="S48">
        <f t="shared" si="3"/>
        <v>-77.87723748745543</v>
      </c>
      <c r="T48">
        <f t="shared" si="4"/>
        <v>77.87723748745543</v>
      </c>
      <c r="U48">
        <f t="shared" si="5"/>
        <v>6.808184167502971</v>
      </c>
      <c r="V48">
        <f t="shared" si="6"/>
        <v>17.191815832497028</v>
      </c>
      <c r="W48">
        <f t="shared" si="7"/>
        <v>7.284650834169637</v>
      </c>
      <c r="X48">
        <f t="shared" si="8"/>
        <v>17.668282499163695</v>
      </c>
    </row>
    <row r="49" spans="8:24" ht="12.75">
      <c r="H49" s="4">
        <v>48</v>
      </c>
      <c r="I49" s="5">
        <v>39495</v>
      </c>
      <c r="J49" s="6">
        <v>14.05</v>
      </c>
      <c r="K49">
        <v>-12.27</v>
      </c>
      <c r="L49" s="6">
        <f t="shared" si="0"/>
        <v>-11.770856936399847</v>
      </c>
      <c r="M49" s="18">
        <f t="shared" si="1"/>
        <v>-0.7847237957599897</v>
      </c>
      <c r="N49" s="7">
        <f t="shared" si="2"/>
        <v>10.43055240848002</v>
      </c>
      <c r="O49" s="7">
        <f t="shared" si="9"/>
        <v>0.046920743485962646</v>
      </c>
      <c r="P49" s="6">
        <f t="shared" si="10"/>
        <v>2.8152446091577588</v>
      </c>
      <c r="Q49" s="7">
        <f t="shared" si="11"/>
        <v>19.134146520449917</v>
      </c>
      <c r="R49">
        <f t="shared" si="12"/>
        <v>2.7334495029214168</v>
      </c>
      <c r="S49">
        <f t="shared" si="3"/>
        <v>-78.22914306360015</v>
      </c>
      <c r="T49">
        <f t="shared" si="4"/>
        <v>78.22914306360015</v>
      </c>
      <c r="U49">
        <f t="shared" si="5"/>
        <v>6.78472379575999</v>
      </c>
      <c r="V49">
        <f t="shared" si="6"/>
        <v>17.21527620424001</v>
      </c>
      <c r="W49">
        <f t="shared" si="7"/>
        <v>7.26002379575999</v>
      </c>
      <c r="X49">
        <f t="shared" si="8"/>
        <v>17.69057620424001</v>
      </c>
    </row>
    <row r="50" spans="3:24" ht="12.75">
      <c r="C50" s="66" t="s">
        <v>59</v>
      </c>
      <c r="D50" s="68"/>
      <c r="H50" s="4">
        <v>49</v>
      </c>
      <c r="I50" s="5">
        <v>39496</v>
      </c>
      <c r="J50" s="6">
        <v>13.97</v>
      </c>
      <c r="K50">
        <v>-11.92</v>
      </c>
      <c r="L50" s="6">
        <f t="shared" si="0"/>
        <v>-11.420333223639423</v>
      </c>
      <c r="M50" s="18">
        <f t="shared" si="1"/>
        <v>-0.7613555482426282</v>
      </c>
      <c r="N50" s="7">
        <f t="shared" si="2"/>
        <v>10.477288903514744</v>
      </c>
      <c r="O50" s="7">
        <f t="shared" si="9"/>
        <v>0.046736495034723546</v>
      </c>
      <c r="P50" s="6">
        <f t="shared" si="10"/>
        <v>2.804189702083413</v>
      </c>
      <c r="Q50" s="7">
        <f t="shared" si="11"/>
        <v>19.299047880025384</v>
      </c>
      <c r="R50">
        <f t="shared" si="12"/>
        <v>2.7570068400036263</v>
      </c>
      <c r="S50">
        <f t="shared" si="3"/>
        <v>-78.57966677636057</v>
      </c>
      <c r="T50">
        <f t="shared" si="4"/>
        <v>78.57966677636057</v>
      </c>
      <c r="U50">
        <f t="shared" si="5"/>
        <v>6.761355548242629</v>
      </c>
      <c r="V50">
        <f t="shared" si="6"/>
        <v>17.23864445175737</v>
      </c>
      <c r="W50">
        <f t="shared" si="7"/>
        <v>7.235322214909296</v>
      </c>
      <c r="X50">
        <f t="shared" si="8"/>
        <v>17.712611118424036</v>
      </c>
    </row>
    <row r="51" spans="8:24" ht="12.75">
      <c r="H51" s="4">
        <v>50</v>
      </c>
      <c r="I51" s="5">
        <v>39497</v>
      </c>
      <c r="J51" s="6">
        <v>13.88</v>
      </c>
      <c r="K51">
        <v>-11.57</v>
      </c>
      <c r="L51" s="6">
        <f t="shared" si="0"/>
        <v>-11.07114337399936</v>
      </c>
      <c r="M51" s="18">
        <f t="shared" si="1"/>
        <v>-0.7380762249332907</v>
      </c>
      <c r="N51" s="7">
        <f t="shared" si="2"/>
        <v>10.523847550133418</v>
      </c>
      <c r="O51" s="7">
        <f t="shared" si="9"/>
        <v>0.04655864661867426</v>
      </c>
      <c r="P51" s="6">
        <f t="shared" si="10"/>
        <v>2.7935187971204556</v>
      </c>
      <c r="Q51" s="7">
        <f t="shared" si="11"/>
        <v>19.38255357690835</v>
      </c>
      <c r="R51">
        <f t="shared" si="12"/>
        <v>2.7689362252726215</v>
      </c>
      <c r="S51">
        <f t="shared" si="3"/>
        <v>-78.92885662600065</v>
      </c>
      <c r="T51">
        <f t="shared" si="4"/>
        <v>78.92885662600065</v>
      </c>
      <c r="U51">
        <f t="shared" si="5"/>
        <v>6.73807622493329</v>
      </c>
      <c r="V51">
        <f t="shared" si="6"/>
        <v>17.26192377506671</v>
      </c>
      <c r="W51">
        <f t="shared" si="7"/>
        <v>7.210542891599957</v>
      </c>
      <c r="X51">
        <f t="shared" si="8"/>
        <v>17.734390441733375</v>
      </c>
    </row>
    <row r="52" spans="8:24" ht="12.75">
      <c r="H52" s="4">
        <v>51</v>
      </c>
      <c r="I52" s="5">
        <v>39498</v>
      </c>
      <c r="J52" s="6">
        <v>13.78</v>
      </c>
      <c r="K52">
        <v>-11.22</v>
      </c>
      <c r="L52" s="6">
        <f t="shared" si="0"/>
        <v>-10.723240210650317</v>
      </c>
      <c r="M52" s="18">
        <f t="shared" si="1"/>
        <v>-0.7148826807100211</v>
      </c>
      <c r="N52" s="7">
        <f t="shared" si="2"/>
        <v>10.570234638579958</v>
      </c>
      <c r="O52" s="7">
        <f t="shared" si="9"/>
        <v>0.04638708844654005</v>
      </c>
      <c r="P52" s="6">
        <f t="shared" si="10"/>
        <v>2.783225306792403</v>
      </c>
      <c r="Q52" s="7">
        <f t="shared" si="11"/>
        <v>19.385750064631395</v>
      </c>
      <c r="R52">
        <f t="shared" si="12"/>
        <v>2.7693928663759135</v>
      </c>
      <c r="S52">
        <f t="shared" si="3"/>
        <v>-79.27675978934968</v>
      </c>
      <c r="T52">
        <f t="shared" si="4"/>
        <v>79.27675978934968</v>
      </c>
      <c r="U52">
        <f t="shared" si="5"/>
        <v>6.714882680710021</v>
      </c>
      <c r="V52">
        <f t="shared" si="6"/>
        <v>17.28511731928998</v>
      </c>
      <c r="W52">
        <f t="shared" si="7"/>
        <v>7.185682680710021</v>
      </c>
      <c r="X52">
        <f t="shared" si="8"/>
        <v>17.75591731928998</v>
      </c>
    </row>
    <row r="53" spans="8:24" ht="12.75">
      <c r="H53" s="4">
        <v>52</v>
      </c>
      <c r="I53" s="5">
        <v>39499</v>
      </c>
      <c r="J53" s="6">
        <v>13.67</v>
      </c>
      <c r="K53">
        <v>-10.87</v>
      </c>
      <c r="L53" s="6">
        <f t="shared" si="0"/>
        <v>-10.37657734356123</v>
      </c>
      <c r="M53" s="18">
        <f t="shared" si="1"/>
        <v>-0.691771822904082</v>
      </c>
      <c r="N53" s="7">
        <f t="shared" si="2"/>
        <v>10.616456354191836</v>
      </c>
      <c r="O53" s="7">
        <f t="shared" si="9"/>
        <v>0.04622171561187827</v>
      </c>
      <c r="P53" s="6">
        <f t="shared" si="10"/>
        <v>2.773302936712696</v>
      </c>
      <c r="Q53" s="7">
        <f t="shared" si="11"/>
        <v>19.472178013246904</v>
      </c>
      <c r="R53">
        <f t="shared" si="12"/>
        <v>2.781739716178129</v>
      </c>
      <c r="S53">
        <f t="shared" si="3"/>
        <v>-79.62342265643878</v>
      </c>
      <c r="T53">
        <f t="shared" si="4"/>
        <v>79.62342265643878</v>
      </c>
      <c r="U53">
        <f t="shared" si="5"/>
        <v>6.691771822904082</v>
      </c>
      <c r="V53">
        <f t="shared" si="6"/>
        <v>17.30822817709592</v>
      </c>
      <c r="W53">
        <f t="shared" si="7"/>
        <v>7.160738489570749</v>
      </c>
      <c r="X53">
        <f t="shared" si="8"/>
        <v>17.777194843762587</v>
      </c>
    </row>
    <row r="54" spans="8:24" ht="12.75">
      <c r="H54" s="4">
        <v>53</v>
      </c>
      <c r="I54" s="5">
        <v>39500</v>
      </c>
      <c r="J54" s="6">
        <v>13.55</v>
      </c>
      <c r="K54">
        <v>-10.5</v>
      </c>
      <c r="L54" s="6">
        <f t="shared" si="0"/>
        <v>-10.011403243413838</v>
      </c>
      <c r="M54" s="18">
        <f t="shared" si="1"/>
        <v>-0.6674268828942559</v>
      </c>
      <c r="N54" s="7">
        <f t="shared" si="2"/>
        <v>10.665146234211488</v>
      </c>
      <c r="O54" s="7">
        <f t="shared" si="9"/>
        <v>0.048689880019651355</v>
      </c>
      <c r="P54" s="6">
        <f t="shared" si="10"/>
        <v>2.9213928011790813</v>
      </c>
      <c r="Q54" s="7">
        <f t="shared" si="11"/>
        <v>19.717564563232237</v>
      </c>
      <c r="R54">
        <f t="shared" si="12"/>
        <v>2.8167949376046053</v>
      </c>
      <c r="S54">
        <f t="shared" si="3"/>
        <v>-79.98859675658618</v>
      </c>
      <c r="T54">
        <f t="shared" si="4"/>
        <v>79.98859675658618</v>
      </c>
      <c r="U54">
        <f t="shared" si="5"/>
        <v>6.667426882894255</v>
      </c>
      <c r="V54">
        <f t="shared" si="6"/>
        <v>17.332573117105746</v>
      </c>
      <c r="W54">
        <f t="shared" si="7"/>
        <v>7.134393549560921</v>
      </c>
      <c r="X54">
        <f t="shared" si="8"/>
        <v>17.799539783772413</v>
      </c>
    </row>
    <row r="55" spans="8:24" ht="12.75">
      <c r="H55" s="4">
        <v>54</v>
      </c>
      <c r="I55" s="5">
        <v>39501</v>
      </c>
      <c r="J55" s="6">
        <v>13.42</v>
      </c>
      <c r="K55">
        <v>-10.13</v>
      </c>
      <c r="L55" s="6">
        <f t="shared" si="0"/>
        <v>-9.647511194846265</v>
      </c>
      <c r="M55" s="18">
        <f t="shared" si="1"/>
        <v>-0.643167412989751</v>
      </c>
      <c r="N55" s="7">
        <f t="shared" si="2"/>
        <v>10.713665174020498</v>
      </c>
      <c r="O55" s="7">
        <f t="shared" si="9"/>
        <v>0.048518939809010675</v>
      </c>
      <c r="P55" s="6">
        <f t="shared" si="10"/>
        <v>2.9111363885406405</v>
      </c>
      <c r="Q55" s="7">
        <f t="shared" si="11"/>
        <v>19.802010541586448</v>
      </c>
      <c r="R55">
        <f t="shared" si="12"/>
        <v>2.828858648798064</v>
      </c>
      <c r="S55">
        <f t="shared" si="3"/>
        <v>-80.35248880515374</v>
      </c>
      <c r="T55">
        <f t="shared" si="4"/>
        <v>80.35248880515374</v>
      </c>
      <c r="U55">
        <f t="shared" si="5"/>
        <v>6.643167412989751</v>
      </c>
      <c r="V55">
        <f t="shared" si="6"/>
        <v>17.35683258701025</v>
      </c>
      <c r="W55">
        <f t="shared" si="7"/>
        <v>7.10796741298975</v>
      </c>
      <c r="X55">
        <f t="shared" si="8"/>
        <v>17.82163258701025</v>
      </c>
    </row>
    <row r="56" spans="8:24" ht="12.75">
      <c r="H56" s="4">
        <v>55</v>
      </c>
      <c r="I56" s="5">
        <v>39502</v>
      </c>
      <c r="J56" s="6">
        <v>13.27</v>
      </c>
      <c r="K56">
        <v>-9.77</v>
      </c>
      <c r="L56" s="6">
        <f t="shared" si="0"/>
        <v>-9.294634959718193</v>
      </c>
      <c r="M56" s="18">
        <f t="shared" si="1"/>
        <v>-0.6196423306478795</v>
      </c>
      <c r="N56" s="7">
        <f t="shared" si="2"/>
        <v>10.760715338704241</v>
      </c>
      <c r="O56" s="7">
        <f t="shared" si="9"/>
        <v>0.04705016468374268</v>
      </c>
      <c r="P56" s="6">
        <f t="shared" si="10"/>
        <v>2.8230098810245607</v>
      </c>
      <c r="Q56" s="7">
        <f t="shared" si="11"/>
        <v>19.80977581345325</v>
      </c>
      <c r="R56">
        <f t="shared" si="12"/>
        <v>2.829967973350464</v>
      </c>
      <c r="S56">
        <f t="shared" si="3"/>
        <v>-80.7053650402818</v>
      </c>
      <c r="T56">
        <f t="shared" si="4"/>
        <v>80.7053650402818</v>
      </c>
      <c r="U56">
        <f t="shared" si="5"/>
        <v>6.6196423306478795</v>
      </c>
      <c r="V56">
        <f t="shared" si="6"/>
        <v>17.380357669352122</v>
      </c>
      <c r="W56">
        <f t="shared" si="7"/>
        <v>7.0819423306478795</v>
      </c>
      <c r="X56">
        <f t="shared" si="8"/>
        <v>17.84265766935212</v>
      </c>
    </row>
    <row r="57" spans="8:24" ht="12.75">
      <c r="H57" s="4">
        <v>56</v>
      </c>
      <c r="I57" s="5">
        <v>39503</v>
      </c>
      <c r="J57" s="6">
        <v>13.12</v>
      </c>
      <c r="K57">
        <v>-9.4</v>
      </c>
      <c r="L57" s="6">
        <f t="shared" si="0"/>
        <v>-8.933120059745042</v>
      </c>
      <c r="M57" s="18">
        <f t="shared" si="1"/>
        <v>-0.5955413373163361</v>
      </c>
      <c r="N57" s="7">
        <f t="shared" si="2"/>
        <v>10.808917325367329</v>
      </c>
      <c r="O57" s="7">
        <f t="shared" si="9"/>
        <v>0.04820198666308784</v>
      </c>
      <c r="P57" s="6">
        <f t="shared" si="10"/>
        <v>2.89211919978527</v>
      </c>
      <c r="Q57" s="7">
        <f t="shared" si="11"/>
        <v>19.897705311155107</v>
      </c>
      <c r="R57">
        <f t="shared" si="12"/>
        <v>2.842529330165015</v>
      </c>
      <c r="S57">
        <f t="shared" si="3"/>
        <v>-81.06687994025495</v>
      </c>
      <c r="T57">
        <f t="shared" si="4"/>
        <v>81.06687994025495</v>
      </c>
      <c r="U57">
        <f t="shared" si="5"/>
        <v>6.5955413373163365</v>
      </c>
      <c r="V57">
        <f t="shared" si="6"/>
        <v>17.404458662683663</v>
      </c>
      <c r="W57">
        <f t="shared" si="7"/>
        <v>7.055341337316336</v>
      </c>
      <c r="X57">
        <f t="shared" si="8"/>
        <v>17.864258662683664</v>
      </c>
    </row>
    <row r="58" spans="8:24" ht="12.75">
      <c r="H58" s="4">
        <v>57</v>
      </c>
      <c r="I58" s="5">
        <v>39504</v>
      </c>
      <c r="J58" s="6">
        <v>12.95</v>
      </c>
      <c r="K58">
        <v>-9.03</v>
      </c>
      <c r="L58" s="6">
        <f t="shared" si="0"/>
        <v>-8.57273437802893</v>
      </c>
      <c r="M58" s="18">
        <f t="shared" si="1"/>
        <v>-0.5715156252019287</v>
      </c>
      <c r="N58" s="7">
        <f t="shared" si="2"/>
        <v>10.856968749596142</v>
      </c>
      <c r="O58" s="7">
        <f t="shared" si="9"/>
        <v>0.04805142422881303</v>
      </c>
      <c r="P58" s="6">
        <f t="shared" si="10"/>
        <v>2.883085453728782</v>
      </c>
      <c r="Q58" s="7">
        <f t="shared" si="11"/>
        <v>19.987271967763434</v>
      </c>
      <c r="R58">
        <f t="shared" si="12"/>
        <v>2.855324566823348</v>
      </c>
      <c r="S58">
        <f t="shared" si="3"/>
        <v>-81.42726562197107</v>
      </c>
      <c r="T58">
        <f t="shared" si="4"/>
        <v>81.42726562197107</v>
      </c>
      <c r="U58">
        <f t="shared" si="5"/>
        <v>6.571515625201928</v>
      </c>
      <c r="V58">
        <f t="shared" si="6"/>
        <v>17.42848437479807</v>
      </c>
      <c r="W58">
        <f t="shared" si="7"/>
        <v>7.0284822918685945</v>
      </c>
      <c r="X58">
        <f t="shared" si="8"/>
        <v>17.885451041464737</v>
      </c>
    </row>
    <row r="59" spans="8:24" ht="12.75">
      <c r="H59" s="4">
        <v>58</v>
      </c>
      <c r="I59" s="5">
        <v>39505</v>
      </c>
      <c r="J59" s="6">
        <v>12.77</v>
      </c>
      <c r="K59">
        <v>-8.65</v>
      </c>
      <c r="L59" s="6">
        <f t="shared" si="0"/>
        <v>-8.203731547332277</v>
      </c>
      <c r="M59" s="18">
        <f t="shared" si="1"/>
        <v>-0.5469154364888185</v>
      </c>
      <c r="N59" s="7">
        <f t="shared" si="2"/>
        <v>10.906169127022363</v>
      </c>
      <c r="O59" s="7">
        <f t="shared" si="9"/>
        <v>0.049200377426220854</v>
      </c>
      <c r="P59" s="6">
        <f t="shared" si="10"/>
        <v>2.9520226455732512</v>
      </c>
      <c r="Q59" s="7">
        <f t="shared" si="11"/>
        <v>20.156069306544282</v>
      </c>
      <c r="R59">
        <f t="shared" si="12"/>
        <v>2.8794384723634687</v>
      </c>
      <c r="S59">
        <f t="shared" si="3"/>
        <v>-81.79626845266773</v>
      </c>
      <c r="T59">
        <f t="shared" si="4"/>
        <v>81.79626845266773</v>
      </c>
      <c r="U59">
        <f t="shared" si="5"/>
        <v>6.546915436488818</v>
      </c>
      <c r="V59">
        <f t="shared" si="6"/>
        <v>17.453084563511183</v>
      </c>
      <c r="W59">
        <f t="shared" si="7"/>
        <v>7.000882103155484</v>
      </c>
      <c r="X59">
        <f t="shared" si="8"/>
        <v>17.90705123017785</v>
      </c>
    </row>
    <row r="60" spans="8:24" ht="12.75">
      <c r="H60" s="4">
        <v>59</v>
      </c>
      <c r="I60" s="5">
        <v>39506</v>
      </c>
      <c r="J60" s="6">
        <v>12.58</v>
      </c>
      <c r="K60">
        <v>-8.28</v>
      </c>
      <c r="L60" s="6">
        <f t="shared" si="0"/>
        <v>-7.84548245799091</v>
      </c>
      <c r="M60" s="18">
        <f t="shared" si="1"/>
        <v>-0.5230321638660607</v>
      </c>
      <c r="N60" s="7">
        <f t="shared" si="2"/>
        <v>10.953935672267878</v>
      </c>
      <c r="O60" s="7">
        <f t="shared" si="9"/>
        <v>0.0477665452455156</v>
      </c>
      <c r="P60" s="6">
        <f t="shared" si="10"/>
        <v>2.865992714730936</v>
      </c>
      <c r="Q60" s="7">
        <f t="shared" si="11"/>
        <v>20.248759084562522</v>
      </c>
      <c r="R60">
        <f t="shared" si="12"/>
        <v>2.8926798692232176</v>
      </c>
      <c r="S60">
        <f t="shared" si="3"/>
        <v>-82.15451754200909</v>
      </c>
      <c r="T60">
        <f t="shared" si="4"/>
        <v>82.15451754200909</v>
      </c>
      <c r="U60">
        <f t="shared" si="5"/>
        <v>6.523032163866061</v>
      </c>
      <c r="V60">
        <f t="shared" si="6"/>
        <v>17.476967836133937</v>
      </c>
      <c r="W60">
        <f t="shared" si="7"/>
        <v>6.97383216386606</v>
      </c>
      <c r="X60">
        <f t="shared" si="8"/>
        <v>17.92776783613394</v>
      </c>
    </row>
    <row r="61" spans="8:24" ht="12.75">
      <c r="H61" s="4">
        <v>60</v>
      </c>
      <c r="I61" s="5">
        <v>39507</v>
      </c>
      <c r="J61" s="6">
        <v>12.5</v>
      </c>
      <c r="K61">
        <v>-8.05</v>
      </c>
      <c r="L61" s="6">
        <f t="shared" si="0"/>
        <v>-7.623284204908593</v>
      </c>
      <c r="M61" s="18">
        <f t="shared" si="1"/>
        <v>-0.5082189469939062</v>
      </c>
      <c r="N61" s="7">
        <f t="shared" si="2"/>
        <v>10.983562106012187</v>
      </c>
      <c r="O61" s="7">
        <f t="shared" si="9"/>
        <v>0.0296264337443084</v>
      </c>
      <c r="P61" s="6">
        <f t="shared" si="10"/>
        <v>1.777586024658504</v>
      </c>
      <c r="Q61" s="7">
        <f t="shared" si="11"/>
        <v>19.104952308041945</v>
      </c>
      <c r="R61">
        <f t="shared" si="12"/>
        <v>2.729278901148849</v>
      </c>
      <c r="S61">
        <f t="shared" si="3"/>
        <v>-82.37671579509141</v>
      </c>
      <c r="T61">
        <f t="shared" si="4"/>
        <v>82.37671579509141</v>
      </c>
      <c r="U61">
        <f t="shared" si="5"/>
        <v>6.508218946993906</v>
      </c>
      <c r="V61">
        <f t="shared" si="6"/>
        <v>17.491781053006093</v>
      </c>
      <c r="W61">
        <f t="shared" si="7"/>
        <v>6.957685613660572</v>
      </c>
      <c r="X61">
        <f t="shared" si="8"/>
        <v>17.94124771967276</v>
      </c>
    </row>
    <row r="62" spans="8:24" ht="12.75">
      <c r="H62" s="4">
        <v>61</v>
      </c>
      <c r="I62" s="5">
        <v>39508</v>
      </c>
      <c r="J62" s="6">
        <v>12.4</v>
      </c>
      <c r="K62">
        <v>-7.82</v>
      </c>
      <c r="L62" s="6">
        <f t="shared" si="0"/>
        <v>-7.401453190126723</v>
      </c>
      <c r="M62" s="18">
        <f t="shared" si="1"/>
        <v>-0.4934302126751149</v>
      </c>
      <c r="N62" s="7">
        <f t="shared" si="2"/>
        <v>11.01313957464977</v>
      </c>
      <c r="O62" s="7">
        <f t="shared" si="9"/>
        <v>0.029577468637583593</v>
      </c>
      <c r="P62" s="6">
        <f t="shared" si="10"/>
        <v>1.7746481182550156</v>
      </c>
      <c r="Q62" s="7">
        <f t="shared" si="11"/>
        <v>17.96846403775632</v>
      </c>
      <c r="R62">
        <f t="shared" si="12"/>
        <v>2.5669234339651887</v>
      </c>
      <c r="S62">
        <f t="shared" si="3"/>
        <v>-82.59854680987328</v>
      </c>
      <c r="T62">
        <f t="shared" si="4"/>
        <v>82.59854680987328</v>
      </c>
      <c r="U62">
        <f t="shared" si="5"/>
        <v>6.493430212675114</v>
      </c>
      <c r="V62">
        <f t="shared" si="6"/>
        <v>17.506569787324885</v>
      </c>
      <c r="W62">
        <f t="shared" si="7"/>
        <v>6.941230212675114</v>
      </c>
      <c r="X62">
        <f t="shared" si="8"/>
        <v>17.954369787324886</v>
      </c>
    </row>
    <row r="63" spans="8:24" ht="12.75">
      <c r="H63" s="4">
        <v>62</v>
      </c>
      <c r="I63" s="5">
        <v>39509</v>
      </c>
      <c r="J63" s="6">
        <v>12.2</v>
      </c>
      <c r="K63">
        <v>-7.43</v>
      </c>
      <c r="L63" s="6">
        <f t="shared" si="0"/>
        <v>-7.026112069746368</v>
      </c>
      <c r="M63" s="18">
        <f t="shared" si="1"/>
        <v>-0.4684074713164245</v>
      </c>
      <c r="N63" s="7">
        <f t="shared" si="2"/>
        <v>11.063185057367152</v>
      </c>
      <c r="O63" s="7">
        <f t="shared" si="9"/>
        <v>0.05004548271738152</v>
      </c>
      <c r="P63" s="6">
        <f t="shared" si="10"/>
        <v>3.002728963042891</v>
      </c>
      <c r="Q63" s="7">
        <f t="shared" si="11"/>
        <v>18.14818311977465</v>
      </c>
      <c r="R63">
        <f t="shared" si="12"/>
        <v>2.5925975885392356</v>
      </c>
      <c r="S63">
        <f t="shared" si="3"/>
        <v>-82.97388793025364</v>
      </c>
      <c r="T63">
        <f t="shared" si="4"/>
        <v>82.97388793025364</v>
      </c>
      <c r="U63">
        <f t="shared" si="5"/>
        <v>6.468407471316424</v>
      </c>
      <c r="V63">
        <f t="shared" si="6"/>
        <v>17.531592528683575</v>
      </c>
      <c r="W63">
        <f t="shared" si="7"/>
        <v>6.91287413798309</v>
      </c>
      <c r="X63">
        <f t="shared" si="8"/>
        <v>17.976059195350242</v>
      </c>
    </row>
    <row r="64" spans="8:24" ht="12.75">
      <c r="H64" s="4">
        <v>63</v>
      </c>
      <c r="I64" s="5">
        <v>39510</v>
      </c>
      <c r="J64" s="6">
        <v>12</v>
      </c>
      <c r="K64">
        <v>-7.05</v>
      </c>
      <c r="L64" s="6">
        <f t="shared" si="0"/>
        <v>-6.661326414931879</v>
      </c>
      <c r="M64" s="18">
        <f t="shared" si="1"/>
        <v>-0.44408842766212525</v>
      </c>
      <c r="N64" s="7">
        <f t="shared" si="2"/>
        <v>11.11182314467575</v>
      </c>
      <c r="O64" s="7">
        <f t="shared" si="9"/>
        <v>0.04863808730859809</v>
      </c>
      <c r="P64" s="6">
        <f t="shared" si="10"/>
        <v>2.9182852385158853</v>
      </c>
      <c r="Q64" s="7">
        <f t="shared" si="11"/>
        <v>18.174349158505265</v>
      </c>
      <c r="R64">
        <f t="shared" si="12"/>
        <v>2.5963355940721806</v>
      </c>
      <c r="S64">
        <f t="shared" si="3"/>
        <v>-83.33867358506812</v>
      </c>
      <c r="T64">
        <f t="shared" si="4"/>
        <v>83.33867358506812</v>
      </c>
      <c r="U64">
        <f t="shared" si="5"/>
        <v>6.444088427662125</v>
      </c>
      <c r="V64">
        <f t="shared" si="6"/>
        <v>17.555911572337877</v>
      </c>
      <c r="W64">
        <f t="shared" si="7"/>
        <v>6.885221760995458</v>
      </c>
      <c r="X64">
        <f t="shared" si="8"/>
        <v>17.99704490567121</v>
      </c>
    </row>
    <row r="65" spans="8:24" ht="12.75">
      <c r="H65" s="4">
        <v>64</v>
      </c>
      <c r="I65" s="5">
        <v>39511</v>
      </c>
      <c r="J65" s="6">
        <v>11.78</v>
      </c>
      <c r="K65">
        <v>-6.67</v>
      </c>
      <c r="L65" s="6">
        <f t="shared" si="0"/>
        <v>-6.297409068368718</v>
      </c>
      <c r="M65" s="18">
        <f t="shared" si="1"/>
        <v>-0.4198272712245812</v>
      </c>
      <c r="N65" s="7">
        <f t="shared" si="2"/>
        <v>11.160345457550838</v>
      </c>
      <c r="O65" s="7">
        <f t="shared" si="9"/>
        <v>0.04852231287508779</v>
      </c>
      <c r="P65" s="6">
        <f t="shared" si="10"/>
        <v>2.9113387725052675</v>
      </c>
      <c r="Q65" s="7">
        <f t="shared" si="11"/>
        <v>18.20260247728175</v>
      </c>
      <c r="R65">
        <f t="shared" si="12"/>
        <v>2.6003717824688217</v>
      </c>
      <c r="S65">
        <f t="shared" si="3"/>
        <v>-83.70259093163129</v>
      </c>
      <c r="T65">
        <f t="shared" si="4"/>
        <v>83.70259093163129</v>
      </c>
      <c r="U65">
        <f t="shared" si="5"/>
        <v>6.41982727122458</v>
      </c>
      <c r="V65">
        <f t="shared" si="6"/>
        <v>17.58017272877542</v>
      </c>
      <c r="W65">
        <f t="shared" si="7"/>
        <v>6.857293937891247</v>
      </c>
      <c r="X65">
        <f t="shared" si="8"/>
        <v>18.017639395442085</v>
      </c>
    </row>
    <row r="66" spans="8:24" ht="12.75">
      <c r="H66" s="4">
        <v>65</v>
      </c>
      <c r="I66" s="5">
        <v>39512</v>
      </c>
      <c r="J66" s="6">
        <v>11.57</v>
      </c>
      <c r="K66">
        <v>-6.28</v>
      </c>
      <c r="L66" s="6">
        <f t="shared" si="0"/>
        <v>-5.924765479351533</v>
      </c>
      <c r="M66" s="18">
        <f t="shared" si="1"/>
        <v>-0.3949843652901022</v>
      </c>
      <c r="N66" s="7">
        <f t="shared" si="2"/>
        <v>11.210031269419796</v>
      </c>
      <c r="O66" s="7">
        <f t="shared" si="9"/>
        <v>0.04968581186895804</v>
      </c>
      <c r="P66" s="6">
        <f t="shared" si="10"/>
        <v>2.9811487121374824</v>
      </c>
      <c r="Q66" s="7">
        <f t="shared" si="11"/>
        <v>18.231728543845982</v>
      </c>
      <c r="R66">
        <f t="shared" si="12"/>
        <v>2.6045326491208547</v>
      </c>
      <c r="S66">
        <f t="shared" si="3"/>
        <v>-84.07523452064846</v>
      </c>
      <c r="T66">
        <f t="shared" si="4"/>
        <v>84.07523452064846</v>
      </c>
      <c r="U66">
        <f t="shared" si="5"/>
        <v>6.394984365290102</v>
      </c>
      <c r="V66">
        <f t="shared" si="6"/>
        <v>17.605015634709897</v>
      </c>
      <c r="W66">
        <f t="shared" si="7"/>
        <v>6.828951031956769</v>
      </c>
      <c r="X66">
        <f t="shared" si="8"/>
        <v>18.038982301376564</v>
      </c>
    </row>
    <row r="67" spans="8:24" ht="12.75">
      <c r="H67" s="4">
        <v>66</v>
      </c>
      <c r="I67" s="5">
        <v>39513</v>
      </c>
      <c r="J67" s="6">
        <v>11.33</v>
      </c>
      <c r="K67">
        <v>-5.9</v>
      </c>
      <c r="L67" s="6">
        <f t="shared" si="0"/>
        <v>-5.562455111391362</v>
      </c>
      <c r="M67" s="18">
        <f t="shared" si="1"/>
        <v>-0.3708303407594241</v>
      </c>
      <c r="N67" s="7">
        <f t="shared" si="2"/>
        <v>11.258339318481152</v>
      </c>
      <c r="O67" s="7">
        <f t="shared" si="9"/>
        <v>0.04830804906135633</v>
      </c>
      <c r="P67" s="6">
        <f t="shared" si="10"/>
        <v>2.8984829436813797</v>
      </c>
      <c r="Q67" s="7">
        <f t="shared" si="11"/>
        <v>18.264218772796426</v>
      </c>
      <c r="R67">
        <f t="shared" si="12"/>
        <v>2.6091741103994894</v>
      </c>
      <c r="S67">
        <f t="shared" si="3"/>
        <v>-84.43754488860864</v>
      </c>
      <c r="T67">
        <f t="shared" si="4"/>
        <v>84.43754488860864</v>
      </c>
      <c r="U67">
        <f t="shared" si="5"/>
        <v>6.370830340759424</v>
      </c>
      <c r="V67">
        <f t="shared" si="6"/>
        <v>17.629169659240574</v>
      </c>
      <c r="W67">
        <f t="shared" si="7"/>
        <v>6.80079700742609</v>
      </c>
      <c r="X67">
        <f t="shared" si="8"/>
        <v>18.059136325907243</v>
      </c>
    </row>
    <row r="68" spans="8:24" ht="12.75">
      <c r="H68" s="4">
        <v>67</v>
      </c>
      <c r="I68" s="5">
        <v>39514</v>
      </c>
      <c r="J68" s="6">
        <v>11.1</v>
      </c>
      <c r="K68">
        <v>-5.5</v>
      </c>
      <c r="L68" s="6">
        <f t="shared" si="0"/>
        <v>-5.181851450241923</v>
      </c>
      <c r="M68" s="18">
        <f t="shared" si="1"/>
        <v>-0.3454567633494615</v>
      </c>
      <c r="N68" s="7">
        <f t="shared" si="2"/>
        <v>11.309086473301077</v>
      </c>
      <c r="O68" s="7">
        <f t="shared" si="9"/>
        <v>0.0507471548199252</v>
      </c>
      <c r="P68" s="6">
        <f t="shared" si="10"/>
        <v>3.044829289195512</v>
      </c>
      <c r="Q68" s="7">
        <f t="shared" si="11"/>
        <v>19.531462037333434</v>
      </c>
      <c r="R68">
        <f t="shared" si="12"/>
        <v>2.790208862476205</v>
      </c>
      <c r="S68">
        <f t="shared" si="3"/>
        <v>-84.81814854975809</v>
      </c>
      <c r="T68">
        <f t="shared" si="4"/>
        <v>84.81814854975809</v>
      </c>
      <c r="U68">
        <f t="shared" si="5"/>
        <v>6.3454567633494605</v>
      </c>
      <c r="V68">
        <f t="shared" si="6"/>
        <v>17.65454323665054</v>
      </c>
      <c r="W68">
        <f t="shared" si="7"/>
        <v>6.771590096682793</v>
      </c>
      <c r="X68">
        <f t="shared" si="8"/>
        <v>18.080676569983872</v>
      </c>
    </row>
    <row r="69" spans="8:24" ht="12.75">
      <c r="H69" s="4">
        <v>68</v>
      </c>
      <c r="I69" s="5">
        <v>39515</v>
      </c>
      <c r="J69" s="6">
        <v>10.85</v>
      </c>
      <c r="K69">
        <v>-5.12</v>
      </c>
      <c r="L69" s="6">
        <f t="shared" si="0"/>
        <v>-4.820964319919383</v>
      </c>
      <c r="M69" s="18">
        <f t="shared" si="1"/>
        <v>-0.32139762132795885</v>
      </c>
      <c r="N69" s="7">
        <f t="shared" si="2"/>
        <v>11.357204757344082</v>
      </c>
      <c r="O69" s="7">
        <f t="shared" si="9"/>
        <v>0.04811828404300478</v>
      </c>
      <c r="P69" s="6">
        <f t="shared" si="10"/>
        <v>2.8870970425802867</v>
      </c>
      <c r="Q69" s="7">
        <f t="shared" si="11"/>
        <v>20.643910961658705</v>
      </c>
      <c r="R69">
        <f t="shared" si="12"/>
        <v>2.949130137379815</v>
      </c>
      <c r="S69">
        <f t="shared" si="3"/>
        <v>-85.17903568008062</v>
      </c>
      <c r="T69">
        <f t="shared" si="4"/>
        <v>85.17903568008062</v>
      </c>
      <c r="U69">
        <f t="shared" si="5"/>
        <v>6.321397621327959</v>
      </c>
      <c r="V69">
        <f t="shared" si="6"/>
        <v>17.67860237867204</v>
      </c>
      <c r="W69">
        <f t="shared" si="7"/>
        <v>6.743364287994625</v>
      </c>
      <c r="X69">
        <f t="shared" si="8"/>
        <v>18.100569045338705</v>
      </c>
    </row>
    <row r="70" spans="8:24" ht="12.75">
      <c r="H70" s="4">
        <v>69</v>
      </c>
      <c r="I70" s="5">
        <v>39516</v>
      </c>
      <c r="J70" s="6">
        <v>10.62</v>
      </c>
      <c r="K70">
        <v>-4.73</v>
      </c>
      <c r="L70" s="6">
        <f t="shared" si="0"/>
        <v>-4.451224356332508</v>
      </c>
      <c r="M70" s="18">
        <f t="shared" si="1"/>
        <v>-0.2967482904221672</v>
      </c>
      <c r="N70" s="7">
        <f t="shared" si="2"/>
        <v>11.406503419155666</v>
      </c>
      <c r="O70" s="7">
        <f t="shared" si="9"/>
        <v>0.0492986618115836</v>
      </c>
      <c r="P70" s="6">
        <f t="shared" si="10"/>
        <v>2.957919708695016</v>
      </c>
      <c r="Q70" s="7">
        <f t="shared" si="11"/>
        <v>20.59910170731083</v>
      </c>
      <c r="R70">
        <f t="shared" si="12"/>
        <v>2.9427288153301183</v>
      </c>
      <c r="S70">
        <f t="shared" si="3"/>
        <v>-85.54877564366748</v>
      </c>
      <c r="T70">
        <f t="shared" si="4"/>
        <v>85.54877564366748</v>
      </c>
      <c r="U70">
        <f t="shared" si="5"/>
        <v>6.296748290422168</v>
      </c>
      <c r="V70">
        <f t="shared" si="6"/>
        <v>17.70325170957783</v>
      </c>
      <c r="W70">
        <f t="shared" si="7"/>
        <v>6.714881623755501</v>
      </c>
      <c r="X70">
        <f t="shared" si="8"/>
        <v>18.121385042911164</v>
      </c>
    </row>
    <row r="71" spans="3:24" ht="12.75">
      <c r="C71" s="66" t="s">
        <v>60</v>
      </c>
      <c r="H71" s="4">
        <v>70</v>
      </c>
      <c r="I71" s="5">
        <v>39517</v>
      </c>
      <c r="J71" s="6">
        <v>10.35</v>
      </c>
      <c r="K71">
        <v>-4.33</v>
      </c>
      <c r="L71" s="6">
        <f t="shared" si="0"/>
        <v>-4.07262835696095</v>
      </c>
      <c r="M71" s="18">
        <f t="shared" si="1"/>
        <v>-0.27150855713072997</v>
      </c>
      <c r="N71" s="7">
        <f t="shared" si="2"/>
        <v>11.45698288573854</v>
      </c>
      <c r="O71" s="7">
        <f t="shared" si="9"/>
        <v>0.05047946658287472</v>
      </c>
      <c r="P71" s="6">
        <f t="shared" si="10"/>
        <v>3.0287679949724833</v>
      </c>
      <c r="Q71" s="7">
        <f t="shared" si="11"/>
        <v>20.709584463767428</v>
      </c>
      <c r="R71">
        <f t="shared" si="12"/>
        <v>2.9585120662524895</v>
      </c>
      <c r="S71">
        <f t="shared" si="3"/>
        <v>-85.92737164303905</v>
      </c>
      <c r="T71">
        <f t="shared" si="4"/>
        <v>85.92737164303905</v>
      </c>
      <c r="U71">
        <f t="shared" si="5"/>
        <v>6.27150855713073</v>
      </c>
      <c r="V71">
        <f t="shared" si="6"/>
        <v>17.72849144286927</v>
      </c>
      <c r="W71">
        <f t="shared" si="7"/>
        <v>6.685141890464063</v>
      </c>
      <c r="X71">
        <f t="shared" si="8"/>
        <v>18.142124776202603</v>
      </c>
    </row>
    <row r="72" spans="8:24" ht="12.75">
      <c r="H72" s="4">
        <v>71</v>
      </c>
      <c r="I72" s="5">
        <v>39518</v>
      </c>
      <c r="J72" s="6">
        <v>10.1</v>
      </c>
      <c r="K72">
        <v>-3.95</v>
      </c>
      <c r="L72" s="6">
        <f t="shared" si="0"/>
        <v>-3.7134982021806877</v>
      </c>
      <c r="M72" s="18">
        <f t="shared" si="1"/>
        <v>-0.24756654681204585</v>
      </c>
      <c r="N72" s="7">
        <f t="shared" si="2"/>
        <v>11.504866906375907</v>
      </c>
      <c r="O72" s="7">
        <f t="shared" si="9"/>
        <v>0.047884020637367186</v>
      </c>
      <c r="P72" s="6">
        <f t="shared" si="10"/>
        <v>2.873041238242031</v>
      </c>
      <c r="Q72" s="7">
        <f t="shared" si="11"/>
        <v>20.67128692950419</v>
      </c>
      <c r="R72">
        <f t="shared" si="12"/>
        <v>2.9530409899291703</v>
      </c>
      <c r="S72">
        <f t="shared" si="3"/>
        <v>-86.28650179781931</v>
      </c>
      <c r="T72">
        <f t="shared" si="4"/>
        <v>86.28650179781931</v>
      </c>
      <c r="U72">
        <f t="shared" si="5"/>
        <v>6.247566546812046</v>
      </c>
      <c r="V72">
        <f t="shared" si="6"/>
        <v>17.752433453187955</v>
      </c>
      <c r="W72">
        <f t="shared" si="7"/>
        <v>6.657033213478712</v>
      </c>
      <c r="X72">
        <f t="shared" si="8"/>
        <v>18.16190011985462</v>
      </c>
    </row>
    <row r="73" spans="8:24" ht="12.75">
      <c r="H73" s="4">
        <v>72</v>
      </c>
      <c r="I73" s="5">
        <v>39519</v>
      </c>
      <c r="J73" s="6">
        <v>9.83</v>
      </c>
      <c r="K73">
        <v>-3.55</v>
      </c>
      <c r="L73" s="6">
        <f t="shared" si="0"/>
        <v>-3.335978338498849</v>
      </c>
      <c r="M73" s="18">
        <f t="shared" si="1"/>
        <v>-0.22239855589992324</v>
      </c>
      <c r="N73" s="7">
        <f t="shared" si="2"/>
        <v>11.555202888200153</v>
      </c>
      <c r="O73" s="7">
        <f t="shared" si="9"/>
        <v>0.05033598182424548</v>
      </c>
      <c r="P73" s="6">
        <f t="shared" si="10"/>
        <v>3.0201589094547288</v>
      </c>
      <c r="Q73" s="7">
        <f t="shared" si="11"/>
        <v>20.710297126821438</v>
      </c>
      <c r="R73">
        <f t="shared" si="12"/>
        <v>2.9586138752602054</v>
      </c>
      <c r="S73">
        <f t="shared" si="3"/>
        <v>-86.66402166150115</v>
      </c>
      <c r="T73">
        <f t="shared" si="4"/>
        <v>86.66402166150115</v>
      </c>
      <c r="U73">
        <f t="shared" si="5"/>
        <v>6.2223985558999235</v>
      </c>
      <c r="V73">
        <f t="shared" si="6"/>
        <v>17.77760144410008</v>
      </c>
      <c r="W73">
        <f t="shared" si="7"/>
        <v>6.62736522256659</v>
      </c>
      <c r="X73">
        <f t="shared" si="8"/>
        <v>18.182568110766745</v>
      </c>
    </row>
    <row r="74" spans="8:24" ht="12.75">
      <c r="H74" s="4">
        <v>73</v>
      </c>
      <c r="I74" s="5">
        <v>39520</v>
      </c>
      <c r="J74" s="6">
        <v>9.57</v>
      </c>
      <c r="K74">
        <v>-3.17</v>
      </c>
      <c r="L74" s="6">
        <f t="shared" si="0"/>
        <v>-2.977772155747588</v>
      </c>
      <c r="M74" s="18">
        <f t="shared" si="1"/>
        <v>-0.19851814371650586</v>
      </c>
      <c r="N74" s="7">
        <f t="shared" si="2"/>
        <v>11.602963712566988</v>
      </c>
      <c r="O74" s="7">
        <f t="shared" si="9"/>
        <v>0.0477608243668346</v>
      </c>
      <c r="P74" s="6">
        <f t="shared" si="10"/>
        <v>2.865649462010076</v>
      </c>
      <c r="Q74" s="7">
        <f t="shared" si="11"/>
        <v>20.677463645150134</v>
      </c>
      <c r="R74">
        <f t="shared" si="12"/>
        <v>2.9539233778785907</v>
      </c>
      <c r="S74">
        <f t="shared" si="3"/>
        <v>-87.02222784425241</v>
      </c>
      <c r="T74">
        <f t="shared" si="4"/>
        <v>87.02222784425241</v>
      </c>
      <c r="U74">
        <f t="shared" si="5"/>
        <v>6.198518143716506</v>
      </c>
      <c r="V74">
        <f t="shared" si="6"/>
        <v>17.801481856283495</v>
      </c>
      <c r="W74">
        <f t="shared" si="7"/>
        <v>6.59915147704984</v>
      </c>
      <c r="X74">
        <f t="shared" si="8"/>
        <v>18.20211518961683</v>
      </c>
    </row>
    <row r="75" spans="8:24" ht="12.75">
      <c r="H75" s="4">
        <v>74</v>
      </c>
      <c r="I75" s="5">
        <v>39521</v>
      </c>
      <c r="J75" s="6">
        <v>9.28</v>
      </c>
      <c r="K75">
        <v>-2.77</v>
      </c>
      <c r="L75" s="6">
        <f t="shared" si="0"/>
        <v>-2.601122011081435</v>
      </c>
      <c r="M75" s="18">
        <f t="shared" si="1"/>
        <v>-0.17340813407209568</v>
      </c>
      <c r="N75" s="7">
        <f t="shared" si="2"/>
        <v>11.653183731855808</v>
      </c>
      <c r="O75" s="7">
        <f t="shared" si="9"/>
        <v>0.050220019288820694</v>
      </c>
      <c r="P75" s="6">
        <f t="shared" si="10"/>
        <v>3.0132011573292417</v>
      </c>
      <c r="Q75" s="7">
        <f t="shared" si="11"/>
        <v>20.645835513283863</v>
      </c>
      <c r="R75">
        <f t="shared" si="12"/>
        <v>2.949405073326266</v>
      </c>
      <c r="S75">
        <f t="shared" si="3"/>
        <v>-87.39887798891857</v>
      </c>
      <c r="T75">
        <f t="shared" si="4"/>
        <v>87.39887798891857</v>
      </c>
      <c r="U75">
        <f t="shared" si="5"/>
        <v>6.173408134072095</v>
      </c>
      <c r="V75">
        <f t="shared" si="6"/>
        <v>17.826591865927906</v>
      </c>
      <c r="W75">
        <f t="shared" si="7"/>
        <v>6.5692081340720945</v>
      </c>
      <c r="X75">
        <f t="shared" si="8"/>
        <v>18.222391865927907</v>
      </c>
    </row>
    <row r="76" spans="8:24" ht="12.75">
      <c r="H76" s="4">
        <v>75</v>
      </c>
      <c r="I76" s="5">
        <v>39522</v>
      </c>
      <c r="J76" s="6">
        <v>9.02</v>
      </c>
      <c r="K76">
        <v>-2.37</v>
      </c>
      <c r="L76" s="6">
        <f t="shared" si="0"/>
        <v>-2.2248385759791125</v>
      </c>
      <c r="M76" s="18">
        <f t="shared" si="1"/>
        <v>-0.14832257173194083</v>
      </c>
      <c r="N76" s="7">
        <f t="shared" si="2"/>
        <v>11.703354856536118</v>
      </c>
      <c r="O76" s="7">
        <f t="shared" si="9"/>
        <v>0.050171124680309376</v>
      </c>
      <c r="P76" s="6">
        <f t="shared" si="10"/>
        <v>3.0102674808185625</v>
      </c>
      <c r="Q76" s="7">
        <f t="shared" si="11"/>
        <v>20.76900595152214</v>
      </c>
      <c r="R76">
        <f t="shared" si="12"/>
        <v>2.9670008502174485</v>
      </c>
      <c r="S76">
        <f t="shared" si="3"/>
        <v>-87.7751614240209</v>
      </c>
      <c r="T76">
        <f t="shared" si="4"/>
        <v>87.7751614240209</v>
      </c>
      <c r="U76">
        <f t="shared" si="5"/>
        <v>6.14832257173194</v>
      </c>
      <c r="V76">
        <f t="shared" si="6"/>
        <v>17.85167742826806</v>
      </c>
      <c r="W76">
        <f t="shared" si="7"/>
        <v>6.5397892383986065</v>
      </c>
      <c r="X76">
        <f t="shared" si="8"/>
        <v>18.243144094934728</v>
      </c>
    </row>
    <row r="77" spans="8:24" ht="12.75">
      <c r="H77" s="4">
        <v>76</v>
      </c>
      <c r="I77" s="5">
        <v>39523</v>
      </c>
      <c r="J77" s="6">
        <v>8.73</v>
      </c>
      <c r="K77">
        <v>-1.98</v>
      </c>
      <c r="L77" s="6">
        <f t="shared" si="0"/>
        <v>-1.8582642963765013</v>
      </c>
      <c r="M77" s="18">
        <f t="shared" si="1"/>
        <v>-0.12388428642510009</v>
      </c>
      <c r="N77" s="7">
        <f t="shared" si="2"/>
        <v>11.7522314271498</v>
      </c>
      <c r="O77" s="7">
        <f t="shared" si="9"/>
        <v>0.048876570613682446</v>
      </c>
      <c r="P77" s="6">
        <f t="shared" si="10"/>
        <v>2.9325942368209468</v>
      </c>
      <c r="Q77" s="7">
        <f t="shared" si="11"/>
        <v>20.74368047964807</v>
      </c>
      <c r="R77">
        <f t="shared" si="12"/>
        <v>2.96338292566401</v>
      </c>
      <c r="S77">
        <f t="shared" si="3"/>
        <v>-88.14173570362351</v>
      </c>
      <c r="T77">
        <f t="shared" si="4"/>
        <v>88.14173570362351</v>
      </c>
      <c r="U77">
        <f t="shared" si="5"/>
        <v>6.123884286425099</v>
      </c>
      <c r="V77">
        <f t="shared" si="6"/>
        <v>17.8761157135749</v>
      </c>
      <c r="W77">
        <f t="shared" si="7"/>
        <v>6.510517619758432</v>
      </c>
      <c r="X77">
        <f t="shared" si="8"/>
        <v>18.262749046908233</v>
      </c>
    </row>
    <row r="78" spans="8:24" ht="12.75">
      <c r="H78" s="4">
        <v>77</v>
      </c>
      <c r="I78" s="5">
        <v>39524</v>
      </c>
      <c r="J78" s="6">
        <v>8.45</v>
      </c>
      <c r="K78">
        <v>-1.58</v>
      </c>
      <c r="L78" s="6">
        <f t="shared" si="0"/>
        <v>-1.4825483915875501</v>
      </c>
      <c r="M78" s="18">
        <f t="shared" si="1"/>
        <v>-0.09883655943917001</v>
      </c>
      <c r="N78" s="7">
        <f t="shared" si="2"/>
        <v>11.80232688112166</v>
      </c>
      <c r="O78" s="7">
        <f t="shared" si="9"/>
        <v>0.05009545397185988</v>
      </c>
      <c r="P78" s="6">
        <f t="shared" si="10"/>
        <v>3.005727238311593</v>
      </c>
      <c r="Q78" s="7">
        <f t="shared" si="11"/>
        <v>20.72063972298718</v>
      </c>
      <c r="R78">
        <f t="shared" si="12"/>
        <v>2.9600913889981686</v>
      </c>
      <c r="S78">
        <f t="shared" si="3"/>
        <v>-88.51745160841246</v>
      </c>
      <c r="T78">
        <f t="shared" si="4"/>
        <v>88.51745160841246</v>
      </c>
      <c r="U78">
        <f t="shared" si="5"/>
        <v>6.098836559439169</v>
      </c>
      <c r="V78">
        <f t="shared" si="6"/>
        <v>17.90116344056083</v>
      </c>
      <c r="W78">
        <f t="shared" si="7"/>
        <v>6.480803226105835</v>
      </c>
      <c r="X78">
        <f t="shared" si="8"/>
        <v>18.283130107227496</v>
      </c>
    </row>
    <row r="79" spans="8:24" ht="12.75">
      <c r="H79" s="4">
        <v>78</v>
      </c>
      <c r="I79" s="5">
        <v>39525</v>
      </c>
      <c r="J79" s="6">
        <v>8.15</v>
      </c>
      <c r="K79">
        <v>-1.18</v>
      </c>
      <c r="L79" s="6">
        <f t="shared" si="0"/>
        <v>-1.1070408824656768</v>
      </c>
      <c r="M79" s="18">
        <f t="shared" si="1"/>
        <v>-0.07380272549771179</v>
      </c>
      <c r="N79" s="7">
        <f t="shared" si="2"/>
        <v>11.852394549004577</v>
      </c>
      <c r="O79" s="7">
        <f t="shared" si="9"/>
        <v>0.05006766788291728</v>
      </c>
      <c r="P79" s="6">
        <f t="shared" si="10"/>
        <v>3.0040600729750366</v>
      </c>
      <c r="Q79" s="7">
        <f t="shared" si="11"/>
        <v>20.851658557720185</v>
      </c>
      <c r="R79">
        <f t="shared" si="12"/>
        <v>2.978808365388598</v>
      </c>
      <c r="S79">
        <f t="shared" si="3"/>
        <v>-88.89295911753433</v>
      </c>
      <c r="T79">
        <f t="shared" si="4"/>
        <v>88.89295911753433</v>
      </c>
      <c r="U79">
        <f t="shared" si="5"/>
        <v>6.073802725497711</v>
      </c>
      <c r="V79">
        <f t="shared" si="6"/>
        <v>17.92619727450229</v>
      </c>
      <c r="W79">
        <f t="shared" si="7"/>
        <v>6.450769392164378</v>
      </c>
      <c r="X79">
        <f t="shared" si="8"/>
        <v>18.303163941168958</v>
      </c>
    </row>
    <row r="80" spans="8:24" ht="12.75">
      <c r="H80" s="4">
        <v>79</v>
      </c>
      <c r="I80" s="5">
        <v>39526</v>
      </c>
      <c r="J80" s="6">
        <v>7.87</v>
      </c>
      <c r="K80">
        <v>-0.8</v>
      </c>
      <c r="L80" s="6">
        <f t="shared" si="0"/>
        <v>-0.7504536090143804</v>
      </c>
      <c r="M80" s="18">
        <f t="shared" si="1"/>
        <v>-0.050030240600958696</v>
      </c>
      <c r="N80" s="7">
        <f t="shared" si="2"/>
        <v>11.899939518798083</v>
      </c>
      <c r="O80" s="7">
        <f t="shared" si="9"/>
        <v>0.0475449697935062</v>
      </c>
      <c r="P80" s="6">
        <f t="shared" si="10"/>
        <v>2.852698187610372</v>
      </c>
      <c r="Q80" s="7">
        <f t="shared" si="11"/>
        <v>20.68419783587583</v>
      </c>
      <c r="R80">
        <f t="shared" si="12"/>
        <v>2.9548854051251183</v>
      </c>
      <c r="S80">
        <f t="shared" si="3"/>
        <v>-89.24954639098563</v>
      </c>
      <c r="T80">
        <f t="shared" si="4"/>
        <v>89.24954639098563</v>
      </c>
      <c r="U80">
        <f t="shared" si="5"/>
        <v>6.050030240600958</v>
      </c>
      <c r="V80">
        <f t="shared" si="6"/>
        <v>17.949969759399043</v>
      </c>
      <c r="W80">
        <f t="shared" si="7"/>
        <v>6.422330240600958</v>
      </c>
      <c r="X80">
        <f t="shared" si="8"/>
        <v>18.322269759399042</v>
      </c>
    </row>
    <row r="81" spans="8:24" ht="12.75">
      <c r="H81" s="4">
        <v>80</v>
      </c>
      <c r="I81" s="5">
        <v>39527</v>
      </c>
      <c r="J81" s="6">
        <v>7.57</v>
      </c>
      <c r="K81">
        <v>-0.4</v>
      </c>
      <c r="L81" s="6">
        <f t="shared" si="0"/>
        <v>-0.3752004693712584</v>
      </c>
      <c r="M81" s="18">
        <f t="shared" si="1"/>
        <v>-0.02501336462475056</v>
      </c>
      <c r="N81" s="7">
        <f t="shared" si="2"/>
        <v>11.9499732707505</v>
      </c>
      <c r="O81" s="7">
        <f t="shared" si="9"/>
        <v>0.050033751952415884</v>
      </c>
      <c r="P81" s="6">
        <f t="shared" si="10"/>
        <v>3.002025117144953</v>
      </c>
      <c r="Q81" s="7">
        <f t="shared" si="11"/>
        <v>20.820573491010705</v>
      </c>
      <c r="R81">
        <f t="shared" si="12"/>
        <v>2.974367641572958</v>
      </c>
      <c r="S81">
        <f t="shared" si="3"/>
        <v>-89.62479953062875</v>
      </c>
      <c r="T81">
        <f t="shared" si="4"/>
        <v>89.62479953062875</v>
      </c>
      <c r="U81">
        <f t="shared" si="5"/>
        <v>6.02501336462475</v>
      </c>
      <c r="V81">
        <f t="shared" si="6"/>
        <v>17.97498663537525</v>
      </c>
      <c r="W81">
        <f t="shared" si="7"/>
        <v>6.39231336462475</v>
      </c>
      <c r="X81">
        <f t="shared" si="8"/>
        <v>18.34228663537525</v>
      </c>
    </row>
    <row r="82" spans="8:24" ht="12.75">
      <c r="H82" s="4">
        <v>81</v>
      </c>
      <c r="I82" s="5">
        <v>39528</v>
      </c>
      <c r="J82" s="6">
        <v>7.27</v>
      </c>
      <c r="K82">
        <v>0</v>
      </c>
      <c r="L82" s="6">
        <f t="shared" si="0"/>
        <v>0</v>
      </c>
      <c r="M82" s="18">
        <f t="shared" si="1"/>
        <v>0</v>
      </c>
      <c r="N82" s="7">
        <f t="shared" si="2"/>
        <v>12</v>
      </c>
      <c r="O82" s="7">
        <f t="shared" si="9"/>
        <v>0.05002672924950069</v>
      </c>
      <c r="P82" s="6">
        <f t="shared" si="10"/>
        <v>3.0016037549700414</v>
      </c>
      <c r="Q82" s="7">
        <f t="shared" si="11"/>
        <v>20.808976088651505</v>
      </c>
      <c r="R82">
        <f t="shared" si="12"/>
        <v>2.972710869807358</v>
      </c>
      <c r="S82">
        <f t="shared" si="3"/>
        <v>-90</v>
      </c>
      <c r="T82">
        <f t="shared" si="4"/>
        <v>90</v>
      </c>
      <c r="U82">
        <f t="shared" si="5"/>
        <v>6</v>
      </c>
      <c r="V82">
        <f t="shared" si="6"/>
        <v>18</v>
      </c>
      <c r="W82">
        <f t="shared" si="7"/>
        <v>6.362299999999999</v>
      </c>
      <c r="X82">
        <f t="shared" si="8"/>
        <v>18.3623</v>
      </c>
    </row>
    <row r="83" spans="8:24" ht="12.75">
      <c r="H83" s="4">
        <v>82</v>
      </c>
      <c r="I83" s="5">
        <v>39529</v>
      </c>
      <c r="J83" s="6">
        <v>6.97</v>
      </c>
      <c r="K83">
        <v>0.4</v>
      </c>
      <c r="L83" s="6">
        <f t="shared" si="0"/>
        <v>0.3752004693712584</v>
      </c>
      <c r="M83" s="18">
        <f t="shared" si="1"/>
        <v>0.02501336462475056</v>
      </c>
      <c r="N83" s="7">
        <f t="shared" si="2"/>
        <v>12.0500267292495</v>
      </c>
      <c r="O83" s="7">
        <f t="shared" si="9"/>
        <v>0.05002672924950069</v>
      </c>
      <c r="P83" s="6">
        <f t="shared" si="10"/>
        <v>3.0016037549700414</v>
      </c>
      <c r="Q83" s="7">
        <f t="shared" si="11"/>
        <v>20.800312362802984</v>
      </c>
      <c r="R83">
        <f t="shared" si="12"/>
        <v>2.9714731946861406</v>
      </c>
      <c r="S83">
        <f t="shared" si="3"/>
        <v>-90.37520046937126</v>
      </c>
      <c r="T83">
        <f t="shared" si="4"/>
        <v>90.37520046937126</v>
      </c>
      <c r="U83">
        <f t="shared" si="5"/>
        <v>5.974986635375249</v>
      </c>
      <c r="V83">
        <f t="shared" si="6"/>
        <v>18.02501336462475</v>
      </c>
      <c r="W83">
        <f aca="true" t="shared" si="14" ref="W83:W297">U83+((15-11.383)/15)+(J83/60)+1</f>
        <v>7.332286635375248</v>
      </c>
      <c r="X83">
        <f aca="true" t="shared" si="15" ref="X83:X297">V83+((15-11.383)/15)+(J83/60)+1</f>
        <v>19.382313364624753</v>
      </c>
    </row>
    <row r="84" spans="8:24" ht="12.75">
      <c r="H84" s="4">
        <v>83</v>
      </c>
      <c r="I84" s="5">
        <v>39530</v>
      </c>
      <c r="J84" s="6">
        <v>6.67</v>
      </c>
      <c r="K84">
        <v>0.78</v>
      </c>
      <c r="L84" s="6">
        <f t="shared" si="0"/>
        <v>0.7316888876906682</v>
      </c>
      <c r="M84" s="18">
        <f t="shared" si="1"/>
        <v>0.04877925917937788</v>
      </c>
      <c r="N84" s="7">
        <f t="shared" si="2"/>
        <v>12.097558518358756</v>
      </c>
      <c r="O84" s="7">
        <f t="shared" si="9"/>
        <v>0.047531789109255485</v>
      </c>
      <c r="P84" s="6">
        <f t="shared" si="10"/>
        <v>2.851907346555329</v>
      </c>
      <c r="Q84" s="7">
        <f t="shared" si="11"/>
        <v>20.719625472537366</v>
      </c>
      <c r="R84">
        <f t="shared" si="12"/>
        <v>2.9599464960767667</v>
      </c>
      <c r="S84">
        <f t="shared" si="3"/>
        <v>-90.73168888769068</v>
      </c>
      <c r="T84">
        <f t="shared" si="4"/>
        <v>90.73168888769068</v>
      </c>
      <c r="U84">
        <f t="shared" si="5"/>
        <v>5.951220740820621</v>
      </c>
      <c r="V84">
        <f t="shared" si="6"/>
        <v>18.04877925917938</v>
      </c>
      <c r="W84">
        <f t="shared" si="14"/>
        <v>7.303520740820621</v>
      </c>
      <c r="X84">
        <f t="shared" si="15"/>
        <v>19.40107925917938</v>
      </c>
    </row>
    <row r="85" spans="8:24" ht="12.75">
      <c r="H85" s="4">
        <v>84</v>
      </c>
      <c r="I85" s="5">
        <v>39531</v>
      </c>
      <c r="J85" s="6">
        <v>6.37</v>
      </c>
      <c r="K85">
        <v>1.18</v>
      </c>
      <c r="L85" s="6">
        <f t="shared" si="0"/>
        <v>1.1070408824656768</v>
      </c>
      <c r="M85" s="18">
        <f t="shared" si="1"/>
        <v>0.07380272549771179</v>
      </c>
      <c r="N85" s="7">
        <f t="shared" si="2"/>
        <v>12.147605450995423</v>
      </c>
      <c r="O85" s="7">
        <f t="shared" si="9"/>
        <v>0.0500469326366666</v>
      </c>
      <c r="P85" s="6">
        <f t="shared" si="10"/>
        <v>3.002815958199996</v>
      </c>
      <c r="Q85" s="7">
        <f t="shared" si="11"/>
        <v>20.71671419242577</v>
      </c>
      <c r="R85">
        <f t="shared" si="12"/>
        <v>2.959530598917967</v>
      </c>
      <c r="S85">
        <f t="shared" si="3"/>
        <v>-91.10704088246567</v>
      </c>
      <c r="T85">
        <f t="shared" si="4"/>
        <v>91.10704088246567</v>
      </c>
      <c r="U85">
        <f t="shared" si="5"/>
        <v>5.926197274502289</v>
      </c>
      <c r="V85">
        <f t="shared" si="6"/>
        <v>18.07380272549771</v>
      </c>
      <c r="W85">
        <f t="shared" si="14"/>
        <v>7.273497274502288</v>
      </c>
      <c r="X85">
        <f t="shared" si="15"/>
        <v>19.42110272549771</v>
      </c>
    </row>
    <row r="86" spans="8:24" ht="12.75">
      <c r="H86" s="4">
        <v>85</v>
      </c>
      <c r="I86" s="5">
        <v>39532</v>
      </c>
      <c r="J86" s="6">
        <v>6.07</v>
      </c>
      <c r="K86">
        <v>1.58</v>
      </c>
      <c r="L86" s="6">
        <f t="shared" si="0"/>
        <v>1.4825483915875501</v>
      </c>
      <c r="M86" s="18">
        <f t="shared" si="1"/>
        <v>0.09883655943917001</v>
      </c>
      <c r="N86" s="7">
        <f t="shared" si="2"/>
        <v>12.19767311887834</v>
      </c>
      <c r="O86" s="7">
        <f t="shared" si="9"/>
        <v>0.05006766788291728</v>
      </c>
      <c r="P86" s="6">
        <f t="shared" si="10"/>
        <v>3.0040600729750366</v>
      </c>
      <c r="Q86" s="7">
        <f t="shared" si="11"/>
        <v>20.71671419242577</v>
      </c>
      <c r="R86">
        <f t="shared" si="12"/>
        <v>2.959530598917967</v>
      </c>
      <c r="S86">
        <f t="shared" si="3"/>
        <v>-91.48254839158756</v>
      </c>
      <c r="T86">
        <f t="shared" si="4"/>
        <v>91.48254839158756</v>
      </c>
      <c r="U86">
        <f t="shared" si="5"/>
        <v>5.90116344056083</v>
      </c>
      <c r="V86">
        <f t="shared" si="6"/>
        <v>18.09883655943917</v>
      </c>
      <c r="W86">
        <f t="shared" si="14"/>
        <v>7.24346344056083</v>
      </c>
      <c r="X86">
        <f t="shared" si="15"/>
        <v>19.441136559439173</v>
      </c>
    </row>
    <row r="87" spans="8:24" ht="12.75">
      <c r="H87" s="4">
        <v>86</v>
      </c>
      <c r="I87" s="5">
        <v>39533</v>
      </c>
      <c r="J87" s="6">
        <v>5.75</v>
      </c>
      <c r="K87">
        <v>1.97</v>
      </c>
      <c r="L87" s="6">
        <f t="shared" si="0"/>
        <v>1.8488684338332304</v>
      </c>
      <c r="M87" s="18">
        <f t="shared" si="1"/>
        <v>0.12325789558888203</v>
      </c>
      <c r="N87" s="7">
        <f t="shared" si="2"/>
        <v>12.246515791177764</v>
      </c>
      <c r="O87" s="7">
        <f t="shared" si="9"/>
        <v>0.04884267229942374</v>
      </c>
      <c r="P87" s="6">
        <f t="shared" si="10"/>
        <v>2.9305603379654244</v>
      </c>
      <c r="Q87" s="7">
        <f t="shared" si="11"/>
        <v>20.79457634278082</v>
      </c>
      <c r="R87">
        <f t="shared" si="12"/>
        <v>2.9706537632544032</v>
      </c>
      <c r="S87">
        <f t="shared" si="3"/>
        <v>-91.84886843383325</v>
      </c>
      <c r="T87">
        <f t="shared" si="4"/>
        <v>91.84886843383325</v>
      </c>
      <c r="U87">
        <f t="shared" si="5"/>
        <v>5.876742104411117</v>
      </c>
      <c r="V87">
        <f t="shared" si="6"/>
        <v>18.123257895588882</v>
      </c>
      <c r="W87">
        <f t="shared" si="14"/>
        <v>7.213708771077783</v>
      </c>
      <c r="X87">
        <f t="shared" si="15"/>
        <v>19.46022456225555</v>
      </c>
    </row>
    <row r="88" spans="8:24" ht="12.75">
      <c r="H88" s="4">
        <v>87</v>
      </c>
      <c r="I88" s="5">
        <v>39534</v>
      </c>
      <c r="J88" s="6">
        <v>5.45</v>
      </c>
      <c r="K88">
        <v>2.37</v>
      </c>
      <c r="L88" s="6">
        <f t="shared" si="0"/>
        <v>2.2248385759791125</v>
      </c>
      <c r="M88" s="18">
        <f t="shared" si="1"/>
        <v>0.14832257173194083</v>
      </c>
      <c r="N88" s="7">
        <f t="shared" si="2"/>
        <v>12.296645143463882</v>
      </c>
      <c r="O88" s="7">
        <f t="shared" si="9"/>
        <v>0.05012935228611859</v>
      </c>
      <c r="P88" s="6">
        <f t="shared" si="10"/>
        <v>3.0077611371671154</v>
      </c>
      <c r="Q88" s="7">
        <f t="shared" si="11"/>
        <v>20.800312362802984</v>
      </c>
      <c r="R88">
        <f t="shared" si="12"/>
        <v>2.9714731946861406</v>
      </c>
      <c r="S88">
        <f t="shared" si="3"/>
        <v>-92.22483857597912</v>
      </c>
      <c r="T88">
        <f t="shared" si="4"/>
        <v>92.22483857597912</v>
      </c>
      <c r="U88">
        <f t="shared" si="5"/>
        <v>5.851677428268059</v>
      </c>
      <c r="V88">
        <f t="shared" si="6"/>
        <v>18.148322571731942</v>
      </c>
      <c r="W88">
        <f t="shared" si="14"/>
        <v>7.183644094934725</v>
      </c>
      <c r="X88">
        <f t="shared" si="15"/>
        <v>19.48028923839861</v>
      </c>
    </row>
    <row r="89" spans="8:24" ht="12.75">
      <c r="H89" s="4">
        <v>88</v>
      </c>
      <c r="I89" s="5">
        <v>39535</v>
      </c>
      <c r="J89" s="6">
        <v>5.15</v>
      </c>
      <c r="K89">
        <v>2.75</v>
      </c>
      <c r="L89" s="6">
        <f t="shared" si="0"/>
        <v>2.5822995749662043</v>
      </c>
      <c r="M89" s="18">
        <f t="shared" si="1"/>
        <v>0.17215330499774695</v>
      </c>
      <c r="N89" s="7">
        <f t="shared" si="2"/>
        <v>12.344306609995494</v>
      </c>
      <c r="O89" s="7">
        <f t="shared" si="9"/>
        <v>0.047661466531611296</v>
      </c>
      <c r="P89" s="6">
        <f t="shared" si="10"/>
        <v>2.8596879918966778</v>
      </c>
      <c r="Q89" s="7">
        <f t="shared" si="11"/>
        <v>20.65839659972962</v>
      </c>
      <c r="R89">
        <f t="shared" si="12"/>
        <v>2.951199514247089</v>
      </c>
      <c r="S89">
        <f t="shared" si="3"/>
        <v>-92.5822995749662</v>
      </c>
      <c r="T89">
        <f t="shared" si="4"/>
        <v>92.5822995749662</v>
      </c>
      <c r="U89">
        <f t="shared" si="5"/>
        <v>5.827846695002253</v>
      </c>
      <c r="V89">
        <f t="shared" si="6"/>
        <v>18.172153304997746</v>
      </c>
      <c r="W89">
        <f t="shared" si="14"/>
        <v>7.15481336166892</v>
      </c>
      <c r="X89">
        <f t="shared" si="15"/>
        <v>19.499119971664413</v>
      </c>
    </row>
    <row r="90" spans="8:24" ht="12.75">
      <c r="H90" s="4">
        <v>89</v>
      </c>
      <c r="I90" s="5">
        <v>39536</v>
      </c>
      <c r="J90" s="6">
        <v>4.83</v>
      </c>
      <c r="K90">
        <v>3.15</v>
      </c>
      <c r="L90" s="6">
        <f t="shared" si="0"/>
        <v>2.958930111742277</v>
      </c>
      <c r="M90" s="18">
        <f t="shared" si="1"/>
        <v>0.19726200744948513</v>
      </c>
      <c r="N90" s="7">
        <f t="shared" si="2"/>
        <v>12.39452401489897</v>
      </c>
      <c r="O90" s="7">
        <f t="shared" si="9"/>
        <v>0.05021740490347604</v>
      </c>
      <c r="P90" s="6">
        <f t="shared" si="10"/>
        <v>3.0130442942085622</v>
      </c>
      <c r="Q90" s="7">
        <f t="shared" si="11"/>
        <v>20.66983713896814</v>
      </c>
      <c r="R90">
        <f t="shared" si="12"/>
        <v>2.9528338769954487</v>
      </c>
      <c r="S90">
        <f t="shared" si="3"/>
        <v>-92.95893011174228</v>
      </c>
      <c r="T90">
        <f t="shared" si="4"/>
        <v>92.95893011174228</v>
      </c>
      <c r="U90">
        <f t="shared" si="5"/>
        <v>5.802737992550515</v>
      </c>
      <c r="V90">
        <f t="shared" si="6"/>
        <v>18.197262007449485</v>
      </c>
      <c r="W90">
        <f t="shared" si="14"/>
        <v>7.124371325883848</v>
      </c>
      <c r="X90">
        <f t="shared" si="15"/>
        <v>19.51889534078282</v>
      </c>
    </row>
    <row r="91" spans="3:24" ht="12.75">
      <c r="C91" s="66" t="s">
        <v>61</v>
      </c>
      <c r="H91" s="4">
        <v>90</v>
      </c>
      <c r="I91" s="5">
        <v>39537</v>
      </c>
      <c r="J91" s="6">
        <v>4.53</v>
      </c>
      <c r="K91">
        <v>3.53</v>
      </c>
      <c r="L91" s="6">
        <f t="shared" si="0"/>
        <v>3.3171151754845436</v>
      </c>
      <c r="M91" s="18">
        <f t="shared" si="1"/>
        <v>0.22114101169896958</v>
      </c>
      <c r="N91" s="7">
        <f t="shared" si="2"/>
        <v>12.442282023397938</v>
      </c>
      <c r="O91" s="7">
        <f t="shared" si="9"/>
        <v>0.04775800849896861</v>
      </c>
      <c r="P91" s="6">
        <f t="shared" si="10"/>
        <v>2.8654805099381164</v>
      </c>
      <c r="Q91" s="7">
        <f t="shared" si="11"/>
        <v>20.68341030235093</v>
      </c>
      <c r="R91">
        <f t="shared" si="12"/>
        <v>2.954772900335847</v>
      </c>
      <c r="S91">
        <f t="shared" si="3"/>
        <v>-93.31711517548456</v>
      </c>
      <c r="T91">
        <f t="shared" si="4"/>
        <v>93.31711517548456</v>
      </c>
      <c r="U91">
        <f t="shared" si="5"/>
        <v>5.778858988301029</v>
      </c>
      <c r="V91">
        <f t="shared" si="6"/>
        <v>18.221141011698972</v>
      </c>
      <c r="W91">
        <f t="shared" si="14"/>
        <v>7.095492321634362</v>
      </c>
      <c r="X91">
        <f t="shared" si="15"/>
        <v>19.537774345032307</v>
      </c>
    </row>
    <row r="92" spans="8:24" ht="12.75">
      <c r="H92" s="4">
        <v>91</v>
      </c>
      <c r="I92" s="5">
        <v>39538</v>
      </c>
      <c r="J92" s="6">
        <v>4.23</v>
      </c>
      <c r="K92">
        <v>3.92</v>
      </c>
      <c r="L92" s="6">
        <f t="shared" si="0"/>
        <v>3.6851666465483195</v>
      </c>
      <c r="M92" s="18">
        <f t="shared" si="1"/>
        <v>0.24567777643655464</v>
      </c>
      <c r="N92" s="7">
        <f t="shared" si="2"/>
        <v>12.49135555287311</v>
      </c>
      <c r="O92" s="7">
        <f t="shared" si="9"/>
        <v>0.049073529475171185</v>
      </c>
      <c r="P92" s="6">
        <f t="shared" si="10"/>
        <v>2.944411768510271</v>
      </c>
      <c r="Q92" s="7">
        <f t="shared" si="11"/>
        <v>20.625006112661204</v>
      </c>
      <c r="R92">
        <f t="shared" si="12"/>
        <v>2.946429444665886</v>
      </c>
      <c r="S92">
        <f t="shared" si="3"/>
        <v>-93.68516664654832</v>
      </c>
      <c r="T92">
        <f t="shared" si="4"/>
        <v>93.68516664654832</v>
      </c>
      <c r="U92">
        <f t="shared" si="5"/>
        <v>5.754322223563445</v>
      </c>
      <c r="V92">
        <f t="shared" si="6"/>
        <v>18.245677776436555</v>
      </c>
      <c r="W92">
        <f t="shared" si="14"/>
        <v>7.065955556896778</v>
      </c>
      <c r="X92">
        <f t="shared" si="15"/>
        <v>19.557311109769888</v>
      </c>
    </row>
    <row r="93" spans="8:24" ht="12.75">
      <c r="H93" s="4">
        <v>92</v>
      </c>
      <c r="I93" s="5">
        <v>39539</v>
      </c>
      <c r="J93" s="6">
        <v>3.93</v>
      </c>
      <c r="K93">
        <v>4.3</v>
      </c>
      <c r="L93" s="6">
        <f t="shared" si="0"/>
        <v>4.044257631394536</v>
      </c>
      <c r="M93" s="18">
        <f t="shared" si="1"/>
        <v>0.26961717542630237</v>
      </c>
      <c r="N93" s="7">
        <f t="shared" si="2"/>
        <v>12.539234350852604</v>
      </c>
      <c r="O93" s="7">
        <f t="shared" si="9"/>
        <v>0.04787879797949479</v>
      </c>
      <c r="P93" s="6">
        <f t="shared" si="10"/>
        <v>2.8727278787696875</v>
      </c>
      <c r="Q93" s="7">
        <f t="shared" si="11"/>
        <v>20.493673918455855</v>
      </c>
      <c r="R93">
        <f t="shared" si="12"/>
        <v>2.9276677026365507</v>
      </c>
      <c r="S93">
        <f t="shared" si="3"/>
        <v>-94.04425763139453</v>
      </c>
      <c r="T93">
        <f t="shared" si="4"/>
        <v>94.04425763139453</v>
      </c>
      <c r="U93">
        <f t="shared" si="5"/>
        <v>5.730382824573698</v>
      </c>
      <c r="V93">
        <f t="shared" si="6"/>
        <v>18.2696171754263</v>
      </c>
      <c r="W93">
        <f t="shared" si="14"/>
        <v>7.037016157907031</v>
      </c>
      <c r="X93">
        <f t="shared" si="15"/>
        <v>19.576250508759635</v>
      </c>
    </row>
    <row r="94" spans="8:24" ht="12.75">
      <c r="H94" s="4">
        <v>93</v>
      </c>
      <c r="I94" s="5">
        <v>39540</v>
      </c>
      <c r="J94" s="6">
        <v>3.63</v>
      </c>
      <c r="K94">
        <v>4.7</v>
      </c>
      <c r="L94" s="6">
        <f t="shared" si="0"/>
        <v>4.422808391219213</v>
      </c>
      <c r="M94" s="18">
        <f t="shared" si="1"/>
        <v>0.29485389274794754</v>
      </c>
      <c r="N94" s="7">
        <f t="shared" si="2"/>
        <v>12.589707785495895</v>
      </c>
      <c r="O94" s="7">
        <f t="shared" si="9"/>
        <v>0.05047343464329046</v>
      </c>
      <c r="P94" s="6">
        <f t="shared" si="10"/>
        <v>3.0284060785974276</v>
      </c>
      <c r="Q94" s="7">
        <f t="shared" si="11"/>
        <v>20.591519659087858</v>
      </c>
      <c r="R94">
        <f t="shared" si="12"/>
        <v>2.9416456655839798</v>
      </c>
      <c r="S94">
        <f t="shared" si="3"/>
        <v>-94.42280839121922</v>
      </c>
      <c r="T94">
        <f t="shared" si="4"/>
        <v>94.42280839121922</v>
      </c>
      <c r="U94">
        <f t="shared" si="5"/>
        <v>5.705146107252052</v>
      </c>
      <c r="V94">
        <f t="shared" si="6"/>
        <v>18.29485389274795</v>
      </c>
      <c r="W94">
        <f t="shared" si="14"/>
        <v>7.006779440585385</v>
      </c>
      <c r="X94">
        <f t="shared" si="15"/>
        <v>19.596487226081283</v>
      </c>
    </row>
    <row r="95" spans="8:24" ht="12.75">
      <c r="H95" s="4">
        <v>94</v>
      </c>
      <c r="I95" s="5">
        <v>39541</v>
      </c>
      <c r="J95" s="6">
        <v>3.35</v>
      </c>
      <c r="K95">
        <v>5.08</v>
      </c>
      <c r="L95" s="6">
        <f t="shared" si="0"/>
        <v>4.783013092526418</v>
      </c>
      <c r="M95" s="18">
        <f t="shared" si="1"/>
        <v>0.3188675395017612</v>
      </c>
      <c r="N95" s="7">
        <f t="shared" si="2"/>
        <v>12.637735079003523</v>
      </c>
      <c r="O95" s="7">
        <f t="shared" si="9"/>
        <v>0.048027293507628244</v>
      </c>
      <c r="P95" s="6">
        <f t="shared" si="10"/>
        <v>2.8816376104576946</v>
      </c>
      <c r="Q95" s="7">
        <f t="shared" si="11"/>
        <v>20.465396132378437</v>
      </c>
      <c r="R95">
        <f t="shared" si="12"/>
        <v>2.9236280189112054</v>
      </c>
      <c r="S95">
        <f t="shared" si="3"/>
        <v>-94.78301309252642</v>
      </c>
      <c r="T95">
        <f t="shared" si="4"/>
        <v>94.78301309252642</v>
      </c>
      <c r="U95">
        <f t="shared" si="5"/>
        <v>5.6811324604982385</v>
      </c>
      <c r="V95">
        <f t="shared" si="6"/>
        <v>18.31886753950176</v>
      </c>
      <c r="W95">
        <f t="shared" si="14"/>
        <v>6.978099127164905</v>
      </c>
      <c r="X95">
        <f t="shared" si="15"/>
        <v>19.615834206168426</v>
      </c>
    </row>
    <row r="96" spans="8:24" ht="12.75">
      <c r="H96" s="4">
        <v>95</v>
      </c>
      <c r="I96" s="5">
        <v>39542</v>
      </c>
      <c r="J96" s="6">
        <v>3.05</v>
      </c>
      <c r="K96">
        <v>5.47</v>
      </c>
      <c r="L96" s="6">
        <f t="shared" si="0"/>
        <v>5.153336707545851</v>
      </c>
      <c r="M96" s="18">
        <f t="shared" si="1"/>
        <v>0.34355578050305674</v>
      </c>
      <c r="N96" s="7">
        <f t="shared" si="2"/>
        <v>12.687111561006114</v>
      </c>
      <c r="O96" s="7">
        <f t="shared" si="9"/>
        <v>0.04937648200259126</v>
      </c>
      <c r="P96" s="6">
        <f t="shared" si="10"/>
        <v>2.9625889201554756</v>
      </c>
      <c r="Q96" s="7">
        <f t="shared" si="11"/>
        <v>20.568297060637235</v>
      </c>
      <c r="R96">
        <f t="shared" si="12"/>
        <v>2.938328151519605</v>
      </c>
      <c r="S96">
        <f t="shared" si="3"/>
        <v>-95.15333670754585</v>
      </c>
      <c r="T96">
        <f t="shared" si="4"/>
        <v>95.15333670754585</v>
      </c>
      <c r="U96">
        <f t="shared" si="5"/>
        <v>5.656444219496944</v>
      </c>
      <c r="V96">
        <f t="shared" si="6"/>
        <v>18.343555780503056</v>
      </c>
      <c r="W96">
        <f t="shared" si="14"/>
        <v>6.94841088616361</v>
      </c>
      <c r="X96">
        <f t="shared" si="15"/>
        <v>19.635522447169723</v>
      </c>
    </row>
    <row r="97" spans="8:24" ht="12.75">
      <c r="H97" s="4">
        <v>96</v>
      </c>
      <c r="I97" s="5">
        <v>39543</v>
      </c>
      <c r="J97" s="6">
        <v>2.77</v>
      </c>
      <c r="K97">
        <v>5.85</v>
      </c>
      <c r="L97" s="6">
        <f t="shared" si="0"/>
        <v>5.514837257509574</v>
      </c>
      <c r="M97" s="18">
        <f t="shared" si="1"/>
        <v>0.3676558171673049</v>
      </c>
      <c r="N97" s="7">
        <f t="shared" si="2"/>
        <v>12.735311634334609</v>
      </c>
      <c r="O97" s="7">
        <f t="shared" si="9"/>
        <v>0.04820007332849485</v>
      </c>
      <c r="P97" s="6">
        <f t="shared" si="10"/>
        <v>2.892004399709691</v>
      </c>
      <c r="Q97" s="7">
        <f t="shared" si="11"/>
        <v>20.447257166138364</v>
      </c>
      <c r="R97">
        <f t="shared" si="12"/>
        <v>2.921036738019766</v>
      </c>
      <c r="S97">
        <f t="shared" si="3"/>
        <v>-95.51483725750957</v>
      </c>
      <c r="T97">
        <f t="shared" si="4"/>
        <v>95.51483725750957</v>
      </c>
      <c r="U97">
        <f t="shared" si="5"/>
        <v>5.6323441828326954</v>
      </c>
      <c r="V97">
        <f t="shared" si="6"/>
        <v>18.367655817167304</v>
      </c>
      <c r="W97">
        <f t="shared" si="14"/>
        <v>6.919644182832695</v>
      </c>
      <c r="X97">
        <f t="shared" si="15"/>
        <v>19.654955817167306</v>
      </c>
    </row>
    <row r="98" spans="8:24" ht="12.75">
      <c r="H98" s="4">
        <v>97</v>
      </c>
      <c r="I98" s="5">
        <v>39544</v>
      </c>
      <c r="J98" s="6">
        <v>2.48</v>
      </c>
      <c r="K98">
        <v>6.22</v>
      </c>
      <c r="L98" s="6">
        <f t="shared" si="0"/>
        <v>5.867508799452342</v>
      </c>
      <c r="M98" s="18">
        <f t="shared" si="1"/>
        <v>0.3911672532968228</v>
      </c>
      <c r="N98" s="7">
        <f t="shared" si="2"/>
        <v>12.782334506593646</v>
      </c>
      <c r="O98" s="7">
        <f t="shared" si="9"/>
        <v>0.047022872259036674</v>
      </c>
      <c r="P98" s="6">
        <f t="shared" si="10"/>
        <v>2.8213723355422005</v>
      </c>
      <c r="Q98" s="7">
        <f t="shared" si="11"/>
        <v>20.403148991742448</v>
      </c>
      <c r="R98">
        <f t="shared" si="12"/>
        <v>2.9147355702489213</v>
      </c>
      <c r="S98">
        <f t="shared" si="3"/>
        <v>-95.86750879945235</v>
      </c>
      <c r="T98">
        <f t="shared" si="4"/>
        <v>95.86750879945235</v>
      </c>
      <c r="U98">
        <f t="shared" si="5"/>
        <v>5.608832746703176</v>
      </c>
      <c r="V98">
        <f t="shared" si="6"/>
        <v>18.391167253296825</v>
      </c>
      <c r="W98">
        <f t="shared" si="14"/>
        <v>6.891299413369842</v>
      </c>
      <c r="X98">
        <f t="shared" si="15"/>
        <v>19.673633919963493</v>
      </c>
    </row>
    <row r="99" spans="8:24" ht="12.75">
      <c r="H99" s="4">
        <v>98</v>
      </c>
      <c r="I99" s="5">
        <v>39545</v>
      </c>
      <c r="J99" s="6">
        <v>2.2</v>
      </c>
      <c r="K99">
        <v>6.6</v>
      </c>
      <c r="L99" s="6">
        <f t="shared" si="0"/>
        <v>6.230462397848511</v>
      </c>
      <c r="M99" s="18">
        <f t="shared" si="1"/>
        <v>0.4153641598565674</v>
      </c>
      <c r="N99" s="7">
        <f t="shared" si="2"/>
        <v>12.830728319713135</v>
      </c>
      <c r="O99" s="7">
        <f t="shared" si="9"/>
        <v>0.04839381311948898</v>
      </c>
      <c r="P99" s="6">
        <f t="shared" si="10"/>
        <v>2.903628787169339</v>
      </c>
      <c r="Q99" s="7">
        <f t="shared" si="11"/>
        <v>20.362366010401516</v>
      </c>
      <c r="R99">
        <f t="shared" si="12"/>
        <v>2.9089094300573595</v>
      </c>
      <c r="S99">
        <f t="shared" si="3"/>
        <v>-96.23046239784851</v>
      </c>
      <c r="T99">
        <f t="shared" si="4"/>
        <v>96.23046239784851</v>
      </c>
      <c r="U99">
        <f t="shared" si="5"/>
        <v>5.584635840143433</v>
      </c>
      <c r="V99">
        <f t="shared" si="6"/>
        <v>18.415364159856566</v>
      </c>
      <c r="W99">
        <f t="shared" si="14"/>
        <v>6.862435840143433</v>
      </c>
      <c r="X99">
        <f t="shared" si="15"/>
        <v>19.693164159856565</v>
      </c>
    </row>
    <row r="100" spans="8:24" ht="12.75">
      <c r="H100" s="4">
        <v>99</v>
      </c>
      <c r="I100" s="5">
        <v>39546</v>
      </c>
      <c r="J100" s="6">
        <v>1.92</v>
      </c>
      <c r="K100">
        <v>6.98</v>
      </c>
      <c r="L100" s="6">
        <f t="shared" si="0"/>
        <v>6.594225253529502</v>
      </c>
      <c r="M100" s="18">
        <f t="shared" si="1"/>
        <v>0.4396150169019668</v>
      </c>
      <c r="N100" s="7">
        <f t="shared" si="2"/>
        <v>12.879230033803934</v>
      </c>
      <c r="O100" s="7">
        <f t="shared" si="9"/>
        <v>0.04850171409079884</v>
      </c>
      <c r="P100" s="6">
        <f t="shared" si="10"/>
        <v>2.9101028454479305</v>
      </c>
      <c r="Q100" s="7">
        <f t="shared" si="11"/>
        <v>20.39974097707976</v>
      </c>
      <c r="R100">
        <f t="shared" si="12"/>
        <v>2.914248711011394</v>
      </c>
      <c r="S100">
        <f t="shared" si="3"/>
        <v>-96.5942252535295</v>
      </c>
      <c r="T100">
        <f t="shared" si="4"/>
        <v>96.5942252535295</v>
      </c>
      <c r="U100">
        <f t="shared" si="5"/>
        <v>5.560384983098033</v>
      </c>
      <c r="V100">
        <f t="shared" si="6"/>
        <v>18.439615016901968</v>
      </c>
      <c r="W100">
        <f t="shared" si="14"/>
        <v>6.833518316431366</v>
      </c>
      <c r="X100">
        <f t="shared" si="15"/>
        <v>19.7127483502353</v>
      </c>
    </row>
    <row r="101" spans="8:24" ht="12.75">
      <c r="H101" s="4">
        <v>100</v>
      </c>
      <c r="I101" s="5">
        <v>39547</v>
      </c>
      <c r="J101" s="6">
        <v>1.63</v>
      </c>
      <c r="K101">
        <v>7.35</v>
      </c>
      <c r="L101" s="6">
        <f t="shared" si="0"/>
        <v>6.949240437556324</v>
      </c>
      <c r="M101" s="18">
        <f t="shared" si="1"/>
        <v>0.46328269583708825</v>
      </c>
      <c r="N101" s="7">
        <f t="shared" si="2"/>
        <v>12.926565391674176</v>
      </c>
      <c r="O101" s="7">
        <f t="shared" si="9"/>
        <v>0.047335357870242234</v>
      </c>
      <c r="P101" s="6">
        <f t="shared" si="10"/>
        <v>2.840121472214534</v>
      </c>
      <c r="Q101" s="7">
        <f t="shared" si="11"/>
        <v>20.211456370696865</v>
      </c>
      <c r="R101">
        <f t="shared" si="12"/>
        <v>2.8873509100995522</v>
      </c>
      <c r="S101">
        <f t="shared" si="3"/>
        <v>-96.94924043755633</v>
      </c>
      <c r="T101">
        <f t="shared" si="4"/>
        <v>96.94924043755633</v>
      </c>
      <c r="U101">
        <f t="shared" si="5"/>
        <v>5.536717304162911</v>
      </c>
      <c r="V101">
        <f t="shared" si="6"/>
        <v>18.463282695837087</v>
      </c>
      <c r="W101">
        <f t="shared" si="14"/>
        <v>6.805017304162911</v>
      </c>
      <c r="X101">
        <f t="shared" si="15"/>
        <v>19.731582695837087</v>
      </c>
    </row>
    <row r="102" spans="8:24" ht="12.75">
      <c r="H102" s="4">
        <v>101</v>
      </c>
      <c r="I102" s="5">
        <v>39548</v>
      </c>
      <c r="J102" s="6">
        <v>1.37</v>
      </c>
      <c r="K102">
        <v>7.72</v>
      </c>
      <c r="L102" s="6">
        <f t="shared" si="0"/>
        <v>7.305116567434061</v>
      </c>
      <c r="M102" s="18">
        <f t="shared" si="1"/>
        <v>0.48700777116227073</v>
      </c>
      <c r="N102" s="7">
        <f t="shared" si="2"/>
        <v>12.974015542324542</v>
      </c>
      <c r="O102" s="7">
        <f t="shared" si="9"/>
        <v>0.047450150650366396</v>
      </c>
      <c r="P102" s="6">
        <f t="shared" si="10"/>
        <v>2.8470090390219838</v>
      </c>
      <c r="Q102" s="7">
        <f t="shared" si="11"/>
        <v>20.176827799261154</v>
      </c>
      <c r="R102">
        <f t="shared" si="12"/>
        <v>2.882403971323022</v>
      </c>
      <c r="S102">
        <f t="shared" si="3"/>
        <v>-97.30511656743406</v>
      </c>
      <c r="T102">
        <f t="shared" si="4"/>
        <v>97.30511656743406</v>
      </c>
      <c r="U102">
        <f t="shared" si="5"/>
        <v>5.51299222883773</v>
      </c>
      <c r="V102">
        <f t="shared" si="6"/>
        <v>18.48700777116227</v>
      </c>
      <c r="W102">
        <f t="shared" si="14"/>
        <v>6.7769588955043965</v>
      </c>
      <c r="X102">
        <f t="shared" si="15"/>
        <v>19.750974437828937</v>
      </c>
    </row>
    <row r="103" spans="8:24" ht="12.75">
      <c r="H103" s="4">
        <v>102</v>
      </c>
      <c r="I103" s="5">
        <v>39549</v>
      </c>
      <c r="J103" s="6">
        <v>1.1</v>
      </c>
      <c r="K103">
        <v>8.12</v>
      </c>
      <c r="L103" s="6">
        <f t="shared" si="0"/>
        <v>7.690870355177733</v>
      </c>
      <c r="M103" s="18">
        <f t="shared" si="1"/>
        <v>0.5127246903451822</v>
      </c>
      <c r="N103" s="7">
        <f t="shared" si="2"/>
        <v>13.025449380690365</v>
      </c>
      <c r="O103" s="7">
        <f t="shared" si="9"/>
        <v>0.05143383836582238</v>
      </c>
      <c r="P103" s="6">
        <f t="shared" si="10"/>
        <v>3.086030301949343</v>
      </c>
      <c r="Q103" s="7">
        <f t="shared" si="11"/>
        <v>20.30026918105502</v>
      </c>
      <c r="R103">
        <f t="shared" si="12"/>
        <v>2.9000384544364315</v>
      </c>
      <c r="S103">
        <f t="shared" si="3"/>
        <v>-97.69087035517775</v>
      </c>
      <c r="T103">
        <f t="shared" si="4"/>
        <v>97.69087035517775</v>
      </c>
      <c r="U103">
        <f t="shared" si="5"/>
        <v>5.487275309654817</v>
      </c>
      <c r="V103">
        <f t="shared" si="6"/>
        <v>18.512724690345184</v>
      </c>
      <c r="W103">
        <f t="shared" si="14"/>
        <v>6.746741976321483</v>
      </c>
      <c r="X103">
        <f t="shared" si="15"/>
        <v>19.772191357011852</v>
      </c>
    </row>
    <row r="104" spans="8:24" ht="12.75">
      <c r="H104" s="4">
        <v>103</v>
      </c>
      <c r="I104" s="5">
        <v>39550</v>
      </c>
      <c r="J104" s="6">
        <v>0.85</v>
      </c>
      <c r="K104">
        <v>8.47</v>
      </c>
      <c r="L104" s="6">
        <f t="shared" si="0"/>
        <v>8.029322720340653</v>
      </c>
      <c r="M104" s="18">
        <f t="shared" si="1"/>
        <v>0.5352881813560436</v>
      </c>
      <c r="N104" s="7">
        <f t="shared" si="2"/>
        <v>13.070576362712087</v>
      </c>
      <c r="O104" s="7">
        <f t="shared" si="9"/>
        <v>0.045126982021722384</v>
      </c>
      <c r="P104" s="6">
        <f t="shared" si="10"/>
        <v>2.707618921303343</v>
      </c>
      <c r="Q104" s="7">
        <f t="shared" si="11"/>
        <v>20.115883702648674</v>
      </c>
      <c r="R104">
        <f t="shared" si="12"/>
        <v>2.8736976718069536</v>
      </c>
      <c r="S104">
        <f t="shared" si="3"/>
        <v>-98.02932272034066</v>
      </c>
      <c r="T104">
        <f t="shared" si="4"/>
        <v>98.02932272034066</v>
      </c>
      <c r="U104">
        <f t="shared" si="5"/>
        <v>5.4647118186439565</v>
      </c>
      <c r="V104">
        <f t="shared" si="6"/>
        <v>18.535288181356044</v>
      </c>
      <c r="W104">
        <f t="shared" si="14"/>
        <v>6.720011818643957</v>
      </c>
      <c r="X104">
        <f t="shared" si="15"/>
        <v>19.790588181356046</v>
      </c>
    </row>
    <row r="105" spans="8:24" ht="12.75">
      <c r="H105" s="4">
        <v>104</v>
      </c>
      <c r="I105" s="5">
        <v>39551</v>
      </c>
      <c r="J105" s="6">
        <v>0.58</v>
      </c>
      <c r="K105">
        <v>8.83</v>
      </c>
      <c r="L105" s="6">
        <f t="shared" si="0"/>
        <v>8.378383847322299</v>
      </c>
      <c r="M105" s="18">
        <f t="shared" si="1"/>
        <v>0.5585589231548199</v>
      </c>
      <c r="N105" s="7">
        <f t="shared" si="2"/>
        <v>13.11711784630964</v>
      </c>
      <c r="O105" s="7">
        <f t="shared" si="9"/>
        <v>0.04654148359755261</v>
      </c>
      <c r="P105" s="6">
        <f t="shared" si="10"/>
        <v>2.792489015853157</v>
      </c>
      <c r="Q105" s="7">
        <f t="shared" si="11"/>
        <v>20.08700038295963</v>
      </c>
      <c r="R105">
        <f t="shared" si="12"/>
        <v>2.8695714832799473</v>
      </c>
      <c r="S105">
        <f t="shared" si="3"/>
        <v>-98.3783838473223</v>
      </c>
      <c r="T105">
        <f t="shared" si="4"/>
        <v>98.3783838473223</v>
      </c>
      <c r="U105">
        <f t="shared" si="5"/>
        <v>5.44144107684518</v>
      </c>
      <c r="V105">
        <f t="shared" si="6"/>
        <v>18.55855892315482</v>
      </c>
      <c r="W105">
        <f t="shared" si="14"/>
        <v>6.69224107684518</v>
      </c>
      <c r="X105">
        <f t="shared" si="15"/>
        <v>19.80935892315482</v>
      </c>
    </row>
    <row r="106" spans="8:24" ht="12.75">
      <c r="H106" s="4">
        <v>105</v>
      </c>
      <c r="I106" s="5">
        <v>39552</v>
      </c>
      <c r="J106" s="6">
        <v>0.33</v>
      </c>
      <c r="K106">
        <v>9.18</v>
      </c>
      <c r="L106" s="6">
        <f t="shared" si="0"/>
        <v>8.71870379421133</v>
      </c>
      <c r="M106" s="18">
        <f t="shared" si="1"/>
        <v>0.5812469196140886</v>
      </c>
      <c r="N106" s="7">
        <f t="shared" si="2"/>
        <v>13.162493839228176</v>
      </c>
      <c r="O106" s="7">
        <f t="shared" si="9"/>
        <v>0.04537599291853667</v>
      </c>
      <c r="P106" s="6">
        <f t="shared" si="10"/>
        <v>2.7225595751122</v>
      </c>
      <c r="Q106" s="7">
        <f t="shared" si="11"/>
        <v>19.90593117090249</v>
      </c>
      <c r="R106">
        <f t="shared" si="12"/>
        <v>2.84370445298607</v>
      </c>
      <c r="S106">
        <f t="shared" si="3"/>
        <v>-98.71870379421132</v>
      </c>
      <c r="T106">
        <f t="shared" si="4"/>
        <v>98.71870379421132</v>
      </c>
      <c r="U106">
        <f t="shared" si="5"/>
        <v>5.418753080385912</v>
      </c>
      <c r="V106">
        <f t="shared" si="6"/>
        <v>18.581246919614088</v>
      </c>
      <c r="W106">
        <f t="shared" si="14"/>
        <v>6.6653864137192445</v>
      </c>
      <c r="X106">
        <f t="shared" si="15"/>
        <v>19.827880252947423</v>
      </c>
    </row>
    <row r="107" spans="8:24" ht="12.75">
      <c r="H107" s="4">
        <v>106</v>
      </c>
      <c r="I107" s="5">
        <v>39553</v>
      </c>
      <c r="J107" s="6">
        <v>0.08</v>
      </c>
      <c r="K107">
        <v>9.55</v>
      </c>
      <c r="L107" s="6">
        <f t="shared" si="0"/>
        <v>9.079541212251014</v>
      </c>
      <c r="M107" s="18">
        <f t="shared" si="1"/>
        <v>0.605302747483401</v>
      </c>
      <c r="N107" s="7">
        <f t="shared" si="2"/>
        <v>13.210605494966803</v>
      </c>
      <c r="O107" s="7">
        <f t="shared" si="9"/>
        <v>0.048111655738626524</v>
      </c>
      <c r="P107" s="6">
        <f t="shared" si="10"/>
        <v>2.8866993443175915</v>
      </c>
      <c r="Q107" s="7">
        <f t="shared" si="11"/>
        <v>19.882527669772152</v>
      </c>
      <c r="R107">
        <f t="shared" si="12"/>
        <v>2.840361095681736</v>
      </c>
      <c r="S107">
        <f t="shared" si="3"/>
        <v>-99.07954121225102</v>
      </c>
      <c r="T107">
        <f t="shared" si="4"/>
        <v>99.07954121225102</v>
      </c>
      <c r="U107">
        <f t="shared" si="5"/>
        <v>5.394697252516599</v>
      </c>
      <c r="V107">
        <f t="shared" si="6"/>
        <v>18.6053027474834</v>
      </c>
      <c r="W107">
        <f t="shared" si="14"/>
        <v>6.637163919183265</v>
      </c>
      <c r="X107">
        <f t="shared" si="15"/>
        <v>19.84776941415007</v>
      </c>
    </row>
    <row r="108" spans="8:24" ht="12.75">
      <c r="H108" s="4">
        <v>107</v>
      </c>
      <c r="I108" s="5">
        <v>39554</v>
      </c>
      <c r="J108" s="6">
        <v>-0.15</v>
      </c>
      <c r="K108">
        <v>9.9</v>
      </c>
      <c r="L108" s="6">
        <f t="shared" si="0"/>
        <v>9.421931182767317</v>
      </c>
      <c r="M108" s="18">
        <f t="shared" si="1"/>
        <v>0.6281287455178212</v>
      </c>
      <c r="N108" s="7">
        <f t="shared" si="2"/>
        <v>13.256257491035642</v>
      </c>
      <c r="O108" s="7">
        <f t="shared" si="9"/>
        <v>0.045651996068839296</v>
      </c>
      <c r="P108" s="6">
        <f t="shared" si="10"/>
        <v>2.7391197641303577</v>
      </c>
      <c r="Q108" s="7">
        <f t="shared" si="11"/>
        <v>19.781525961687976</v>
      </c>
      <c r="R108">
        <f t="shared" si="12"/>
        <v>2.8259322802411395</v>
      </c>
      <c r="S108">
        <f t="shared" si="3"/>
        <v>-99.42193118276732</v>
      </c>
      <c r="T108">
        <f t="shared" si="4"/>
        <v>99.42193118276732</v>
      </c>
      <c r="U108">
        <f t="shared" si="5"/>
        <v>5.371871254482178</v>
      </c>
      <c r="V108">
        <f t="shared" si="6"/>
        <v>18.62812874551782</v>
      </c>
      <c r="W108">
        <f t="shared" si="14"/>
        <v>6.610504587815511</v>
      </c>
      <c r="X108">
        <f t="shared" si="15"/>
        <v>19.866762078851153</v>
      </c>
    </row>
    <row r="109" spans="8:24" ht="12.75">
      <c r="H109" s="4">
        <v>108</v>
      </c>
      <c r="I109" s="5">
        <v>39555</v>
      </c>
      <c r="J109" s="6">
        <v>-0.38</v>
      </c>
      <c r="K109">
        <v>10.27</v>
      </c>
      <c r="L109" s="6">
        <f t="shared" si="0"/>
        <v>9.78505263976523</v>
      </c>
      <c r="M109" s="18">
        <f t="shared" si="1"/>
        <v>0.6523368426510153</v>
      </c>
      <c r="N109" s="7">
        <f t="shared" si="2"/>
        <v>13.304673685302031</v>
      </c>
      <c r="O109" s="7">
        <f t="shared" si="9"/>
        <v>0.04841619426638921</v>
      </c>
      <c r="P109" s="6">
        <f t="shared" si="10"/>
        <v>2.9049716559833527</v>
      </c>
      <c r="Q109" s="7">
        <f t="shared" si="11"/>
        <v>19.839488578649345</v>
      </c>
      <c r="R109">
        <f t="shared" si="12"/>
        <v>2.8342126540927635</v>
      </c>
      <c r="S109">
        <f t="shared" si="3"/>
        <v>-99.78505263976524</v>
      </c>
      <c r="T109">
        <f t="shared" si="4"/>
        <v>99.78505263976524</v>
      </c>
      <c r="U109">
        <f t="shared" si="5"/>
        <v>5.347663157348984</v>
      </c>
      <c r="V109">
        <f t="shared" si="6"/>
        <v>18.652336842651017</v>
      </c>
      <c r="W109">
        <f t="shared" si="14"/>
        <v>6.582463157348984</v>
      </c>
      <c r="X109">
        <f t="shared" si="15"/>
        <v>19.887136842651017</v>
      </c>
    </row>
    <row r="110" spans="8:24" ht="12.75">
      <c r="H110" s="4">
        <v>109</v>
      </c>
      <c r="I110" s="5">
        <v>39556</v>
      </c>
      <c r="J110" s="6">
        <v>-0.62</v>
      </c>
      <c r="K110">
        <v>10.62</v>
      </c>
      <c r="L110" s="6">
        <f t="shared" si="0"/>
        <v>10.129695065433259</v>
      </c>
      <c r="M110" s="18">
        <f t="shared" si="1"/>
        <v>0.6753130043622172</v>
      </c>
      <c r="N110" s="7">
        <f t="shared" si="2"/>
        <v>13.350626008724435</v>
      </c>
      <c r="O110" s="7">
        <f t="shared" si="9"/>
        <v>0.045952323422403296</v>
      </c>
      <c r="P110" s="6">
        <f t="shared" si="10"/>
        <v>2.7571394053441978</v>
      </c>
      <c r="Q110" s="7">
        <f t="shared" si="11"/>
        <v>19.5105976820442</v>
      </c>
      <c r="R110">
        <f t="shared" si="12"/>
        <v>2.7872282402920283</v>
      </c>
      <c r="S110">
        <f t="shared" si="3"/>
        <v>-100.12969506543325</v>
      </c>
      <c r="T110">
        <f t="shared" si="4"/>
        <v>100.12969506543325</v>
      </c>
      <c r="U110">
        <f t="shared" si="5"/>
        <v>5.324686995637783</v>
      </c>
      <c r="V110">
        <f t="shared" si="6"/>
        <v>18.675313004362216</v>
      </c>
      <c r="W110">
        <f t="shared" si="14"/>
        <v>6.555486995637782</v>
      </c>
      <c r="X110">
        <f t="shared" si="15"/>
        <v>19.90611300436222</v>
      </c>
    </row>
    <row r="111" spans="3:24" ht="12.75">
      <c r="C111" s="66" t="s">
        <v>62</v>
      </c>
      <c r="H111" s="4">
        <v>110</v>
      </c>
      <c r="I111" s="5">
        <v>39557</v>
      </c>
      <c r="J111" s="6">
        <v>-0.83</v>
      </c>
      <c r="K111">
        <v>10.97</v>
      </c>
      <c r="L111" s="6">
        <f t="shared" si="0"/>
        <v>10.475499991045188</v>
      </c>
      <c r="M111" s="18">
        <f t="shared" si="1"/>
        <v>0.6983666660696792</v>
      </c>
      <c r="N111" s="7">
        <f t="shared" si="2"/>
        <v>13.396733332139359</v>
      </c>
      <c r="O111" s="7">
        <f t="shared" si="9"/>
        <v>0.046107323414924295</v>
      </c>
      <c r="P111" s="6">
        <f t="shared" si="10"/>
        <v>2.7664394048954577</v>
      </c>
      <c r="Q111" s="7">
        <f t="shared" si="11"/>
        <v>19.569418165636314</v>
      </c>
      <c r="R111">
        <f t="shared" si="12"/>
        <v>2.7956311665194735</v>
      </c>
      <c r="S111">
        <f t="shared" si="3"/>
        <v>-100.47549999104518</v>
      </c>
      <c r="T111">
        <f t="shared" si="4"/>
        <v>100.47549999104518</v>
      </c>
      <c r="U111">
        <f t="shared" si="5"/>
        <v>5.301633333930321</v>
      </c>
      <c r="V111">
        <f t="shared" si="6"/>
        <v>18.698366666069678</v>
      </c>
      <c r="W111">
        <f t="shared" si="14"/>
        <v>6.528933333930321</v>
      </c>
      <c r="X111">
        <f t="shared" si="15"/>
        <v>19.925666666069677</v>
      </c>
    </row>
    <row r="112" spans="8:24" ht="12.75">
      <c r="H112" s="4">
        <v>111</v>
      </c>
      <c r="I112" s="5">
        <v>39558</v>
      </c>
      <c r="J112" s="6">
        <v>-1.05</v>
      </c>
      <c r="K112">
        <v>11.32</v>
      </c>
      <c r="L112" s="6">
        <f t="shared" si="0"/>
        <v>10.822512539285018</v>
      </c>
      <c r="M112" s="18">
        <f t="shared" si="1"/>
        <v>0.7215008359523345</v>
      </c>
      <c r="N112" s="7">
        <f t="shared" si="2"/>
        <v>13.44300167190467</v>
      </c>
      <c r="O112" s="7">
        <f t="shared" si="9"/>
        <v>0.04626833976531053</v>
      </c>
      <c r="P112" s="6">
        <f t="shared" si="10"/>
        <v>2.7761003859186317</v>
      </c>
      <c r="Q112" s="7">
        <f t="shared" si="11"/>
        <v>19.55302953570179</v>
      </c>
      <c r="R112">
        <f t="shared" si="12"/>
        <v>2.793289933671684</v>
      </c>
      <c r="S112">
        <f t="shared" si="3"/>
        <v>-100.82251253928503</v>
      </c>
      <c r="T112">
        <f t="shared" si="4"/>
        <v>100.82251253928503</v>
      </c>
      <c r="U112">
        <f t="shared" si="5"/>
        <v>5.278499164047664</v>
      </c>
      <c r="V112">
        <f t="shared" si="6"/>
        <v>18.721500835952334</v>
      </c>
      <c r="W112">
        <f t="shared" si="14"/>
        <v>6.502132497380997</v>
      </c>
      <c r="X112">
        <f t="shared" si="15"/>
        <v>19.94513416928567</v>
      </c>
    </row>
    <row r="113" spans="8:24" ht="12.75">
      <c r="H113" s="4">
        <v>112</v>
      </c>
      <c r="I113" s="5">
        <v>39559</v>
      </c>
      <c r="J113" s="6">
        <v>-1.27</v>
      </c>
      <c r="K113">
        <v>11.65</v>
      </c>
      <c r="L113" s="6">
        <f t="shared" si="0"/>
        <v>11.150843067829017</v>
      </c>
      <c r="M113" s="18">
        <f t="shared" si="1"/>
        <v>0.7433895378552678</v>
      </c>
      <c r="N113" s="7">
        <f t="shared" si="2"/>
        <v>13.486779075710535</v>
      </c>
      <c r="O113" s="7">
        <f t="shared" si="9"/>
        <v>0.04377740380586559</v>
      </c>
      <c r="P113" s="6">
        <f t="shared" si="10"/>
        <v>2.6266442283519353</v>
      </c>
      <c r="Q113" s="7">
        <f t="shared" si="11"/>
        <v>19.457114188941524</v>
      </c>
      <c r="R113">
        <f t="shared" si="12"/>
        <v>2.7795877412773606</v>
      </c>
      <c r="S113">
        <f t="shared" si="3"/>
        <v>-101.15084306782903</v>
      </c>
      <c r="T113">
        <f t="shared" si="4"/>
        <v>101.15084306782903</v>
      </c>
      <c r="U113">
        <f t="shared" si="5"/>
        <v>5.256610462144732</v>
      </c>
      <c r="V113">
        <f t="shared" si="6"/>
        <v>18.74338953785527</v>
      </c>
      <c r="W113">
        <f t="shared" si="14"/>
        <v>6.476577128811398</v>
      </c>
      <c r="X113">
        <f t="shared" si="15"/>
        <v>19.963356204521936</v>
      </c>
    </row>
    <row r="114" spans="8:24" ht="12.75">
      <c r="H114" s="4">
        <v>113</v>
      </c>
      <c r="I114" s="5">
        <v>39560</v>
      </c>
      <c r="J114" s="6">
        <v>-1.47</v>
      </c>
      <c r="K114">
        <v>12</v>
      </c>
      <c r="L114" s="6">
        <f t="shared" si="0"/>
        <v>11.500333612070186</v>
      </c>
      <c r="M114" s="18">
        <f t="shared" si="1"/>
        <v>0.7666889074713458</v>
      </c>
      <c r="N114" s="7">
        <f t="shared" si="2"/>
        <v>13.53337781494269</v>
      </c>
      <c r="O114" s="7">
        <f t="shared" si="9"/>
        <v>0.04659873923215585</v>
      </c>
      <c r="P114" s="6">
        <f t="shared" si="10"/>
        <v>2.795924353929351</v>
      </c>
      <c r="Q114" s="7">
        <f t="shared" si="11"/>
        <v>19.366339198553284</v>
      </c>
      <c r="R114">
        <f t="shared" si="12"/>
        <v>2.766619885507612</v>
      </c>
      <c r="S114">
        <f t="shared" si="3"/>
        <v>-101.5003336120702</v>
      </c>
      <c r="T114">
        <f t="shared" si="4"/>
        <v>101.5003336120702</v>
      </c>
      <c r="U114">
        <f t="shared" si="5"/>
        <v>5.233311092528654</v>
      </c>
      <c r="V114">
        <f t="shared" si="6"/>
        <v>18.766688907471348</v>
      </c>
      <c r="W114">
        <f t="shared" si="14"/>
        <v>6.449944425861987</v>
      </c>
      <c r="X114">
        <f t="shared" si="15"/>
        <v>19.983322240804682</v>
      </c>
    </row>
    <row r="115" spans="8:24" ht="12.75">
      <c r="H115" s="4">
        <v>114</v>
      </c>
      <c r="I115" s="5">
        <v>39561</v>
      </c>
      <c r="J115" s="6">
        <v>-1.65</v>
      </c>
      <c r="K115">
        <v>12.33</v>
      </c>
      <c r="L115" s="6">
        <f t="shared" si="0"/>
        <v>11.831084122206473</v>
      </c>
      <c r="M115" s="18">
        <f t="shared" si="1"/>
        <v>0.7887389414804316</v>
      </c>
      <c r="N115" s="7">
        <f t="shared" si="2"/>
        <v>13.577477882960864</v>
      </c>
      <c r="O115" s="7">
        <f t="shared" si="9"/>
        <v>0.04410006801817268</v>
      </c>
      <c r="P115" s="6">
        <f t="shared" si="10"/>
        <v>2.6460040810903607</v>
      </c>
      <c r="Q115" s="7">
        <f t="shared" si="11"/>
        <v>19.273223515513287</v>
      </c>
      <c r="R115">
        <f t="shared" si="12"/>
        <v>2.7533176450733268</v>
      </c>
      <c r="S115">
        <f t="shared" si="3"/>
        <v>-101.83108412220648</v>
      </c>
      <c r="T115">
        <f t="shared" si="4"/>
        <v>101.83108412220648</v>
      </c>
      <c r="U115">
        <f t="shared" si="5"/>
        <v>5.211261058519568</v>
      </c>
      <c r="V115">
        <f t="shared" si="6"/>
        <v>18.788738941480432</v>
      </c>
      <c r="W115">
        <f t="shared" si="14"/>
        <v>6.424894391852901</v>
      </c>
      <c r="X115">
        <f t="shared" si="15"/>
        <v>20.002372274813766</v>
      </c>
    </row>
    <row r="116" spans="8:24" ht="12.75">
      <c r="H116" s="4">
        <v>115</v>
      </c>
      <c r="I116" s="5">
        <v>39562</v>
      </c>
      <c r="J116" s="6">
        <v>-1.85</v>
      </c>
      <c r="K116">
        <v>12.66</v>
      </c>
      <c r="L116" s="6">
        <f t="shared" si="0"/>
        <v>12.163070464562425</v>
      </c>
      <c r="M116" s="18">
        <f t="shared" si="1"/>
        <v>0.8108713643041617</v>
      </c>
      <c r="N116" s="7">
        <f t="shared" si="2"/>
        <v>13.621742728608323</v>
      </c>
      <c r="O116" s="7">
        <f t="shared" si="9"/>
        <v>0.044264845647459694</v>
      </c>
      <c r="P116" s="6">
        <f t="shared" si="10"/>
        <v>2.6558907388475816</v>
      </c>
      <c r="Q116" s="7">
        <f t="shared" si="11"/>
        <v>19.024142598377516</v>
      </c>
      <c r="R116">
        <f t="shared" si="12"/>
        <v>2.7177346569110736</v>
      </c>
      <c r="S116">
        <f t="shared" si="3"/>
        <v>-102.16307046456244</v>
      </c>
      <c r="T116">
        <f t="shared" si="4"/>
        <v>102.16307046456244</v>
      </c>
      <c r="U116">
        <f t="shared" si="5"/>
        <v>5.1891286356958375</v>
      </c>
      <c r="V116">
        <f t="shared" si="6"/>
        <v>18.810871364304163</v>
      </c>
      <c r="W116">
        <f t="shared" si="14"/>
        <v>6.399428635695837</v>
      </c>
      <c r="X116">
        <f t="shared" si="15"/>
        <v>20.021171364304163</v>
      </c>
    </row>
    <row r="117" spans="8:24" ht="12.75">
      <c r="H117" s="4">
        <v>116</v>
      </c>
      <c r="I117" s="5">
        <v>39563</v>
      </c>
      <c r="J117" s="6">
        <v>-2.02</v>
      </c>
      <c r="K117">
        <v>13</v>
      </c>
      <c r="L117" s="6">
        <f t="shared" si="0"/>
        <v>12.506452957985184</v>
      </c>
      <c r="M117" s="18">
        <f t="shared" si="1"/>
        <v>0.8337635305323456</v>
      </c>
      <c r="N117" s="7">
        <f t="shared" si="2"/>
        <v>13.66752706106469</v>
      </c>
      <c r="O117" s="7">
        <f t="shared" si="9"/>
        <v>0.045784332456367594</v>
      </c>
      <c r="P117" s="6">
        <f t="shared" si="10"/>
        <v>2.7470599473820556</v>
      </c>
      <c r="Q117" s="7">
        <f t="shared" si="11"/>
        <v>19.014063140415374</v>
      </c>
      <c r="R117">
        <f t="shared" si="12"/>
        <v>2.716294734345053</v>
      </c>
      <c r="S117">
        <f t="shared" si="3"/>
        <v>-102.50645295798518</v>
      </c>
      <c r="T117">
        <f t="shared" si="4"/>
        <v>102.50645295798518</v>
      </c>
      <c r="U117">
        <f t="shared" si="5"/>
        <v>5.166236469467655</v>
      </c>
      <c r="V117">
        <f t="shared" si="6"/>
        <v>18.833763530532345</v>
      </c>
      <c r="W117">
        <f t="shared" si="14"/>
        <v>6.373703136134321</v>
      </c>
      <c r="X117">
        <f t="shared" si="15"/>
        <v>20.041230197199013</v>
      </c>
    </row>
    <row r="118" spans="8:24" ht="12.75">
      <c r="H118" s="4">
        <v>117</v>
      </c>
      <c r="I118" s="5">
        <v>39564</v>
      </c>
      <c r="J118" s="6">
        <v>-2.2</v>
      </c>
      <c r="K118">
        <v>13.32</v>
      </c>
      <c r="L118" s="6">
        <f t="shared" si="0"/>
        <v>12.830915602986122</v>
      </c>
      <c r="M118" s="18">
        <f t="shared" si="1"/>
        <v>0.8553943735324082</v>
      </c>
      <c r="N118" s="7">
        <f t="shared" si="2"/>
        <v>13.710788747064816</v>
      </c>
      <c r="O118" s="7">
        <f t="shared" si="9"/>
        <v>0.043261686000125366</v>
      </c>
      <c r="P118" s="6">
        <f t="shared" si="10"/>
        <v>2.595701160007522</v>
      </c>
      <c r="Q118" s="7">
        <f t="shared" si="11"/>
        <v>18.843324895527438</v>
      </c>
      <c r="R118">
        <f t="shared" si="12"/>
        <v>2.6919035565039198</v>
      </c>
      <c r="S118">
        <f t="shared" si="3"/>
        <v>-102.83091560298612</v>
      </c>
      <c r="T118">
        <f t="shared" si="4"/>
        <v>102.83091560298612</v>
      </c>
      <c r="U118">
        <f t="shared" si="5"/>
        <v>5.144605626467592</v>
      </c>
      <c r="V118">
        <f t="shared" si="6"/>
        <v>18.85539437353241</v>
      </c>
      <c r="W118">
        <f t="shared" si="14"/>
        <v>6.349072293134258</v>
      </c>
      <c r="X118">
        <f t="shared" si="15"/>
        <v>20.059861040199078</v>
      </c>
    </row>
    <row r="119" spans="8:24" ht="12.75">
      <c r="H119" s="4">
        <v>118</v>
      </c>
      <c r="I119" s="5">
        <v>39565</v>
      </c>
      <c r="J119" s="6">
        <v>-2.35</v>
      </c>
      <c r="K119">
        <v>13.63</v>
      </c>
      <c r="L119" s="6">
        <f t="shared" si="0"/>
        <v>13.146458968729245</v>
      </c>
      <c r="M119" s="18">
        <f t="shared" si="1"/>
        <v>0.876430597915283</v>
      </c>
      <c r="N119" s="7">
        <f t="shared" si="2"/>
        <v>13.752861195830565</v>
      </c>
      <c r="O119" s="7">
        <f t="shared" si="9"/>
        <v>0.042072448765749115</v>
      </c>
      <c r="P119" s="6">
        <f t="shared" si="10"/>
        <v>2.524346925944947</v>
      </c>
      <c r="Q119" s="7">
        <f t="shared" si="11"/>
        <v>18.591571435553753</v>
      </c>
      <c r="R119">
        <f t="shared" si="12"/>
        <v>2.655938776507679</v>
      </c>
      <c r="S119">
        <f t="shared" si="3"/>
        <v>-103.14645896872925</v>
      </c>
      <c r="T119">
        <f t="shared" si="4"/>
        <v>103.14645896872925</v>
      </c>
      <c r="U119">
        <f t="shared" si="5"/>
        <v>5.1235694020847165</v>
      </c>
      <c r="V119">
        <f t="shared" si="6"/>
        <v>18.876430597915284</v>
      </c>
      <c r="W119">
        <f t="shared" si="14"/>
        <v>6.325536068751383</v>
      </c>
      <c r="X119">
        <f t="shared" si="15"/>
        <v>20.07839726458195</v>
      </c>
    </row>
    <row r="120" spans="8:24" ht="12.75">
      <c r="H120" s="4">
        <v>119</v>
      </c>
      <c r="I120" s="5">
        <v>39566</v>
      </c>
      <c r="J120" s="6">
        <v>-2.52</v>
      </c>
      <c r="K120">
        <v>13.97</v>
      </c>
      <c r="L120" s="6">
        <f t="shared" si="0"/>
        <v>13.49396257111291</v>
      </c>
      <c r="M120" s="18">
        <f t="shared" si="1"/>
        <v>0.8995975047408606</v>
      </c>
      <c r="N120" s="7">
        <f t="shared" si="2"/>
        <v>13.799195009481721</v>
      </c>
      <c r="O120" s="7">
        <f t="shared" si="9"/>
        <v>0.046333813651155964</v>
      </c>
      <c r="P120" s="6">
        <f t="shared" si="10"/>
        <v>2.780028819069358</v>
      </c>
      <c r="Q120" s="7">
        <f t="shared" si="11"/>
        <v>18.744956026271176</v>
      </c>
      <c r="R120">
        <f t="shared" si="12"/>
        <v>2.6778508608958824</v>
      </c>
      <c r="S120">
        <f t="shared" si="3"/>
        <v>-103.4939625711129</v>
      </c>
      <c r="T120">
        <f t="shared" si="4"/>
        <v>103.4939625711129</v>
      </c>
      <c r="U120">
        <f t="shared" si="5"/>
        <v>5.10040249525914</v>
      </c>
      <c r="V120">
        <f t="shared" si="6"/>
        <v>18.89959750474086</v>
      </c>
      <c r="W120">
        <f t="shared" si="14"/>
        <v>6.299535828592473</v>
      </c>
      <c r="X120">
        <f t="shared" si="15"/>
        <v>20.098730838074193</v>
      </c>
    </row>
    <row r="121" spans="8:24" ht="12.75">
      <c r="H121" s="4">
        <v>120</v>
      </c>
      <c r="I121" s="5">
        <v>39567</v>
      </c>
      <c r="J121" s="6">
        <v>-2.65</v>
      </c>
      <c r="K121">
        <v>14.27</v>
      </c>
      <c r="L121" s="6">
        <f t="shared" si="0"/>
        <v>13.801857625956563</v>
      </c>
      <c r="M121" s="18">
        <f t="shared" si="1"/>
        <v>0.9201238417304375</v>
      </c>
      <c r="N121" s="7">
        <f t="shared" si="2"/>
        <v>13.840247683460875</v>
      </c>
      <c r="O121" s="7">
        <f t="shared" si="9"/>
        <v>0.04105267397915391</v>
      </c>
      <c r="P121" s="6">
        <f t="shared" si="10"/>
        <v>2.4631604387492345</v>
      </c>
      <c r="Q121" s="7">
        <f t="shared" si="11"/>
        <v>18.41219211109106</v>
      </c>
      <c r="R121">
        <f t="shared" si="12"/>
        <v>2.630313158727294</v>
      </c>
      <c r="S121">
        <f t="shared" si="3"/>
        <v>-103.80185762595656</v>
      </c>
      <c r="T121">
        <f t="shared" si="4"/>
        <v>103.80185762595656</v>
      </c>
      <c r="U121">
        <f t="shared" si="5"/>
        <v>5.079876158269562</v>
      </c>
      <c r="V121">
        <f t="shared" si="6"/>
        <v>18.920123841730437</v>
      </c>
      <c r="W121">
        <f t="shared" si="14"/>
        <v>6.276842824936229</v>
      </c>
      <c r="X121">
        <f t="shared" si="15"/>
        <v>20.117090508397105</v>
      </c>
    </row>
    <row r="122" spans="8:24" ht="12.75">
      <c r="H122" s="4">
        <v>121</v>
      </c>
      <c r="I122" s="5">
        <v>39568</v>
      </c>
      <c r="J122" s="6">
        <v>-2.78</v>
      </c>
      <c r="K122">
        <v>14.58</v>
      </c>
      <c r="L122" s="6">
        <f t="shared" si="0"/>
        <v>14.121308218371366</v>
      </c>
      <c r="M122" s="18">
        <f t="shared" si="1"/>
        <v>0.9414205478914244</v>
      </c>
      <c r="N122" s="7">
        <f t="shared" si="2"/>
        <v>13.88284109578285</v>
      </c>
      <c r="O122" s="7">
        <f t="shared" si="9"/>
        <v>0.042593412321974</v>
      </c>
      <c r="P122" s="6">
        <f t="shared" si="10"/>
        <v>2.55560473931844</v>
      </c>
      <c r="Q122" s="7">
        <f t="shared" si="11"/>
        <v>18.32179276931914</v>
      </c>
      <c r="R122">
        <f t="shared" si="12"/>
        <v>2.6173989670455913</v>
      </c>
      <c r="S122">
        <f t="shared" si="3"/>
        <v>-104.12130821837137</v>
      </c>
      <c r="T122">
        <f t="shared" si="4"/>
        <v>104.12130821837137</v>
      </c>
      <c r="U122">
        <f t="shared" si="5"/>
        <v>5.058579452108575</v>
      </c>
      <c r="V122">
        <f t="shared" si="6"/>
        <v>18.941420547891425</v>
      </c>
      <c r="W122">
        <f t="shared" si="14"/>
        <v>6.253379452108575</v>
      </c>
      <c r="X122">
        <f t="shared" si="15"/>
        <v>20.136220547891426</v>
      </c>
    </row>
    <row r="123" spans="8:24" ht="12.75">
      <c r="H123" s="4">
        <v>122</v>
      </c>
      <c r="I123" s="5">
        <v>39569</v>
      </c>
      <c r="J123" s="6">
        <v>-2.92</v>
      </c>
      <c r="K123">
        <v>14.9</v>
      </c>
      <c r="L123" s="6">
        <f t="shared" si="0"/>
        <v>14.452481219048531</v>
      </c>
      <c r="M123" s="18">
        <f t="shared" si="1"/>
        <v>0.9634987479365688</v>
      </c>
      <c r="N123" s="7">
        <f t="shared" si="2"/>
        <v>13.926997495873138</v>
      </c>
      <c r="O123" s="7">
        <f t="shared" si="9"/>
        <v>0.04415640009028898</v>
      </c>
      <c r="P123" s="6">
        <f t="shared" si="10"/>
        <v>2.649384005417339</v>
      </c>
      <c r="Q123" s="7">
        <f t="shared" si="11"/>
        <v>18.315286035888896</v>
      </c>
      <c r="R123">
        <f t="shared" si="12"/>
        <v>2.6164694336984136</v>
      </c>
      <c r="S123">
        <f t="shared" si="3"/>
        <v>-104.45248121904854</v>
      </c>
      <c r="T123">
        <f t="shared" si="4"/>
        <v>104.45248121904854</v>
      </c>
      <c r="U123">
        <f t="shared" si="5"/>
        <v>5.036501252063431</v>
      </c>
      <c r="V123">
        <f t="shared" si="6"/>
        <v>18.96349874793657</v>
      </c>
      <c r="W123">
        <f t="shared" si="14"/>
        <v>6.228967918730097</v>
      </c>
      <c r="X123">
        <f t="shared" si="15"/>
        <v>20.155965414603237</v>
      </c>
    </row>
    <row r="124" spans="8:24" ht="12.75">
      <c r="H124" s="4">
        <v>123</v>
      </c>
      <c r="I124" s="5">
        <v>39570</v>
      </c>
      <c r="J124" s="6">
        <v>-3.03</v>
      </c>
      <c r="K124">
        <v>15.18</v>
      </c>
      <c r="L124" s="6">
        <f t="shared" si="0"/>
        <v>14.743471894357434</v>
      </c>
      <c r="M124" s="18">
        <f t="shared" si="1"/>
        <v>0.9828981262904956</v>
      </c>
      <c r="N124" s="7">
        <f t="shared" si="2"/>
        <v>13.965796252580992</v>
      </c>
      <c r="O124" s="7">
        <f t="shared" si="9"/>
        <v>0.0387987567078536</v>
      </c>
      <c r="P124" s="6">
        <f t="shared" si="10"/>
        <v>2.327925402471216</v>
      </c>
      <c r="Q124" s="7">
        <f t="shared" si="11"/>
        <v>17.896151490978056</v>
      </c>
      <c r="R124">
        <f t="shared" si="12"/>
        <v>2.5565930701397224</v>
      </c>
      <c r="S124">
        <f t="shared" si="3"/>
        <v>-104.74347189435743</v>
      </c>
      <c r="T124">
        <f t="shared" si="4"/>
        <v>104.74347189435743</v>
      </c>
      <c r="U124">
        <f t="shared" si="5"/>
        <v>5.017101873709505</v>
      </c>
      <c r="V124">
        <f t="shared" si="6"/>
        <v>18.982898126290493</v>
      </c>
      <c r="W124">
        <f t="shared" si="14"/>
        <v>6.2077352070428375</v>
      </c>
      <c r="X124">
        <f t="shared" si="15"/>
        <v>20.173531459623828</v>
      </c>
    </row>
    <row r="125" spans="8:24" ht="12.75">
      <c r="H125" s="4">
        <v>124</v>
      </c>
      <c r="I125" s="5">
        <v>39571</v>
      </c>
      <c r="J125" s="6">
        <v>-3.15</v>
      </c>
      <c r="K125">
        <v>15.5</v>
      </c>
      <c r="L125" s="6">
        <f t="shared" si="0"/>
        <v>15.077459298781612</v>
      </c>
      <c r="M125" s="18">
        <f t="shared" si="1"/>
        <v>1.0051639532521075</v>
      </c>
      <c r="N125" s="7">
        <f t="shared" si="2"/>
        <v>14.010327906504216</v>
      </c>
      <c r="O125" s="7">
        <f t="shared" si="9"/>
        <v>0.04453165392322411</v>
      </c>
      <c r="P125" s="6">
        <f t="shared" si="10"/>
        <v>2.6718992353934468</v>
      </c>
      <c r="Q125" s="7">
        <f t="shared" si="11"/>
        <v>17.97234956636398</v>
      </c>
      <c r="R125">
        <f t="shared" si="12"/>
        <v>2.5674785094805688</v>
      </c>
      <c r="S125">
        <f t="shared" si="3"/>
        <v>-105.07745929878162</v>
      </c>
      <c r="T125">
        <f t="shared" si="4"/>
        <v>105.07745929878162</v>
      </c>
      <c r="U125">
        <f t="shared" si="5"/>
        <v>4.994836046747892</v>
      </c>
      <c r="V125">
        <f t="shared" si="6"/>
        <v>19.005163953252108</v>
      </c>
      <c r="W125">
        <f t="shared" si="14"/>
        <v>6.183469380081225</v>
      </c>
      <c r="X125">
        <f t="shared" si="15"/>
        <v>20.193797286585443</v>
      </c>
    </row>
    <row r="126" spans="8:24" ht="12.75">
      <c r="H126" s="4">
        <v>125</v>
      </c>
      <c r="I126" s="5">
        <v>39572</v>
      </c>
      <c r="J126" s="6">
        <v>-3.25</v>
      </c>
      <c r="K126">
        <v>15.78</v>
      </c>
      <c r="L126" s="6">
        <f t="shared" si="0"/>
        <v>15.370979720669107</v>
      </c>
      <c r="M126" s="18">
        <f t="shared" si="1"/>
        <v>1.0247319813779405</v>
      </c>
      <c r="N126" s="7">
        <f t="shared" si="2"/>
        <v>14.049463962755881</v>
      </c>
      <c r="O126" s="7">
        <f t="shared" si="9"/>
        <v>0.03913605625166561</v>
      </c>
      <c r="P126" s="6">
        <f t="shared" si="10"/>
        <v>2.3481633750999364</v>
      </c>
      <c r="Q126" s="7">
        <f t="shared" si="11"/>
        <v>17.79616601551897</v>
      </c>
      <c r="R126">
        <f t="shared" si="12"/>
        <v>2.5423094307884244</v>
      </c>
      <c r="S126">
        <f t="shared" si="3"/>
        <v>-105.3709797206691</v>
      </c>
      <c r="T126">
        <f t="shared" si="4"/>
        <v>105.3709797206691</v>
      </c>
      <c r="U126">
        <f t="shared" si="5"/>
        <v>4.97526801862206</v>
      </c>
      <c r="V126">
        <f t="shared" si="6"/>
        <v>19.02473198137794</v>
      </c>
      <c r="W126">
        <f t="shared" si="14"/>
        <v>6.162234685288727</v>
      </c>
      <c r="X126">
        <f t="shared" si="15"/>
        <v>20.211698648044607</v>
      </c>
    </row>
    <row r="127" spans="8:24" ht="12.75">
      <c r="H127" s="4">
        <v>126</v>
      </c>
      <c r="I127" s="5">
        <v>39573</v>
      </c>
      <c r="J127" s="6">
        <v>-3.33</v>
      </c>
      <c r="K127">
        <v>16.08</v>
      </c>
      <c r="L127" s="6">
        <f t="shared" si="0"/>
        <v>15.686828863116132</v>
      </c>
      <c r="M127" s="18">
        <f t="shared" si="1"/>
        <v>1.0457885908744087</v>
      </c>
      <c r="N127" s="7">
        <f t="shared" si="2"/>
        <v>14.091577181748818</v>
      </c>
      <c r="O127" s="7">
        <f t="shared" si="9"/>
        <v>0.0421132189929363</v>
      </c>
      <c r="P127" s="6">
        <f t="shared" si="10"/>
        <v>2.526793139576178</v>
      </c>
      <c r="Q127" s="7">
        <f t="shared" si="11"/>
        <v>17.54293033602579</v>
      </c>
      <c r="R127">
        <f t="shared" si="12"/>
        <v>2.5061329051465413</v>
      </c>
      <c r="S127">
        <f t="shared" si="3"/>
        <v>-105.68682886311615</v>
      </c>
      <c r="T127">
        <f t="shared" si="4"/>
        <v>105.68682886311615</v>
      </c>
      <c r="U127">
        <f t="shared" si="5"/>
        <v>4.95421140912559</v>
      </c>
      <c r="V127">
        <f t="shared" si="6"/>
        <v>19.04578859087441</v>
      </c>
      <c r="W127">
        <f t="shared" si="14"/>
        <v>6.139844742458923</v>
      </c>
      <c r="X127">
        <f t="shared" si="15"/>
        <v>20.231421924207744</v>
      </c>
    </row>
    <row r="128" spans="8:24" ht="12.75">
      <c r="H128" s="4">
        <v>127</v>
      </c>
      <c r="I128" s="5">
        <v>39574</v>
      </c>
      <c r="J128" s="6">
        <v>-3.42</v>
      </c>
      <c r="K128">
        <v>16.38</v>
      </c>
      <c r="L128" s="6">
        <f t="shared" si="0"/>
        <v>16.004124868561806</v>
      </c>
      <c r="M128" s="18">
        <f t="shared" si="1"/>
        <v>1.0669416579041204</v>
      </c>
      <c r="N128" s="7">
        <f t="shared" si="2"/>
        <v>14.13388331580824</v>
      </c>
      <c r="O128" s="7">
        <f t="shared" si="9"/>
        <v>0.04230613405942307</v>
      </c>
      <c r="P128" s="6">
        <f t="shared" si="10"/>
        <v>2.5383680435653844</v>
      </c>
      <c r="Q128" s="7">
        <f t="shared" si="11"/>
        <v>17.61813794084194</v>
      </c>
      <c r="R128">
        <f t="shared" si="12"/>
        <v>2.5168768486917057</v>
      </c>
      <c r="S128">
        <f t="shared" si="3"/>
        <v>-106.0041248685618</v>
      </c>
      <c r="T128">
        <f t="shared" si="4"/>
        <v>106.0041248685618</v>
      </c>
      <c r="U128">
        <f t="shared" si="5"/>
        <v>4.93305834209588</v>
      </c>
      <c r="V128">
        <f t="shared" si="6"/>
        <v>19.06694165790412</v>
      </c>
      <c r="W128">
        <f t="shared" si="14"/>
        <v>6.117191675429212</v>
      </c>
      <c r="X128">
        <f t="shared" si="15"/>
        <v>20.251074991237456</v>
      </c>
    </row>
    <row r="129" spans="8:24" ht="12.75">
      <c r="H129" s="4">
        <v>128</v>
      </c>
      <c r="I129" s="5">
        <v>39575</v>
      </c>
      <c r="J129" s="6">
        <v>-3.48</v>
      </c>
      <c r="K129">
        <v>16.65</v>
      </c>
      <c r="L129" s="6">
        <f t="shared" si="0"/>
        <v>16.290960118203007</v>
      </c>
      <c r="M129" s="18">
        <f t="shared" si="1"/>
        <v>1.0860640078802004</v>
      </c>
      <c r="N129" s="7">
        <f t="shared" si="2"/>
        <v>14.1721280157604</v>
      </c>
      <c r="O129" s="7">
        <f t="shared" si="9"/>
        <v>0.03824469995215907</v>
      </c>
      <c r="P129" s="6">
        <f t="shared" si="10"/>
        <v>2.294681997129544</v>
      </c>
      <c r="Q129" s="7">
        <f t="shared" si="11"/>
        <v>17.357215198653044</v>
      </c>
      <c r="R129">
        <f t="shared" si="12"/>
        <v>2.479602171236149</v>
      </c>
      <c r="S129">
        <f t="shared" si="3"/>
        <v>-106.290960118203</v>
      </c>
      <c r="T129">
        <f t="shared" si="4"/>
        <v>106.290960118203</v>
      </c>
      <c r="U129">
        <f t="shared" si="5"/>
        <v>4.9139359921198</v>
      </c>
      <c r="V129">
        <f t="shared" si="6"/>
        <v>19.0860640078802</v>
      </c>
      <c r="W129">
        <f t="shared" si="14"/>
        <v>6.097069325453133</v>
      </c>
      <c r="X129">
        <f t="shared" si="15"/>
        <v>20.269197341213534</v>
      </c>
    </row>
    <row r="130" spans="8:24" ht="12.75">
      <c r="H130" s="4">
        <v>129</v>
      </c>
      <c r="I130" s="5">
        <v>39576</v>
      </c>
      <c r="J130" s="6">
        <v>-3.55</v>
      </c>
      <c r="K130">
        <v>16.92</v>
      </c>
      <c r="L130" s="6">
        <f t="shared" si="0"/>
        <v>16.57902705811931</v>
      </c>
      <c r="M130" s="18">
        <f t="shared" si="1"/>
        <v>1.1052684705412872</v>
      </c>
      <c r="N130" s="7">
        <f t="shared" si="2"/>
        <v>14.210536941082575</v>
      </c>
      <c r="O130" s="7">
        <f t="shared" si="9"/>
        <v>0.03840892532217488</v>
      </c>
      <c r="P130" s="6">
        <f t="shared" si="10"/>
        <v>2.304535519330493</v>
      </c>
      <c r="Q130" s="7">
        <f t="shared" si="11"/>
        <v>17.012366712566198</v>
      </c>
      <c r="R130">
        <f t="shared" si="12"/>
        <v>2.4303381017951713</v>
      </c>
      <c r="S130">
        <f t="shared" si="3"/>
        <v>-106.57902705811931</v>
      </c>
      <c r="T130">
        <f t="shared" si="4"/>
        <v>106.57902705811931</v>
      </c>
      <c r="U130">
        <f t="shared" si="5"/>
        <v>4.894731529458713</v>
      </c>
      <c r="V130">
        <f t="shared" si="6"/>
        <v>19.105268470541287</v>
      </c>
      <c r="W130">
        <f t="shared" si="14"/>
        <v>6.0766981961253785</v>
      </c>
      <c r="X130">
        <f t="shared" si="15"/>
        <v>20.287235137207954</v>
      </c>
    </row>
    <row r="131" spans="3:24" ht="12.75">
      <c r="C131" s="66" t="s">
        <v>63</v>
      </c>
      <c r="H131" s="4">
        <v>130</v>
      </c>
      <c r="I131" s="5">
        <v>39577</v>
      </c>
      <c r="J131" s="6">
        <v>-3.6</v>
      </c>
      <c r="K131">
        <v>17.2</v>
      </c>
      <c r="L131" s="6">
        <f t="shared" si="0"/>
        <v>16.879095242931115</v>
      </c>
      <c r="M131" s="18">
        <f t="shared" si="1"/>
        <v>1.1252730161954076</v>
      </c>
      <c r="N131" s="7">
        <f t="shared" si="2"/>
        <v>14.250546032390815</v>
      </c>
      <c r="O131" s="7">
        <f t="shared" si="9"/>
        <v>0.040009091308240485</v>
      </c>
      <c r="P131" s="6">
        <f t="shared" si="10"/>
        <v>2.400545478494429</v>
      </c>
      <c r="Q131" s="7">
        <f t="shared" si="11"/>
        <v>17.08498678858941</v>
      </c>
      <c r="R131">
        <f t="shared" si="12"/>
        <v>2.4407123983699157</v>
      </c>
      <c r="S131">
        <f t="shared" si="3"/>
        <v>-106.87909524293113</v>
      </c>
      <c r="T131">
        <f t="shared" si="4"/>
        <v>106.87909524293113</v>
      </c>
      <c r="U131">
        <f t="shared" si="5"/>
        <v>4.8747269838045915</v>
      </c>
      <c r="V131">
        <f t="shared" si="6"/>
        <v>19.125273016195408</v>
      </c>
      <c r="W131">
        <f t="shared" si="14"/>
        <v>6.055860317137925</v>
      </c>
      <c r="X131">
        <f t="shared" si="15"/>
        <v>20.306406349528743</v>
      </c>
    </row>
    <row r="132" spans="8:24" ht="12.75">
      <c r="H132" s="4">
        <v>131</v>
      </c>
      <c r="I132" s="5">
        <v>39578</v>
      </c>
      <c r="J132" s="6">
        <v>-3.63</v>
      </c>
      <c r="K132">
        <v>17.45</v>
      </c>
      <c r="L132" s="6">
        <f t="shared" si="0"/>
        <v>17.148186014305413</v>
      </c>
      <c r="M132" s="18">
        <f t="shared" si="1"/>
        <v>1.1432124009536941</v>
      </c>
      <c r="N132" s="7">
        <f t="shared" si="2"/>
        <v>14.286424801907389</v>
      </c>
      <c r="O132" s="7">
        <f t="shared" si="9"/>
        <v>0.03587876951657343</v>
      </c>
      <c r="P132" s="6">
        <f t="shared" si="10"/>
        <v>2.1527261709944057</v>
      </c>
      <c r="Q132" s="7">
        <f t="shared" si="11"/>
        <v>16.56581372419037</v>
      </c>
      <c r="R132">
        <f t="shared" si="12"/>
        <v>2.3665448177414814</v>
      </c>
      <c r="S132">
        <f t="shared" si="3"/>
        <v>-107.14818601430541</v>
      </c>
      <c r="T132">
        <f t="shared" si="4"/>
        <v>107.14818601430541</v>
      </c>
      <c r="U132">
        <f t="shared" si="5"/>
        <v>4.856787599046306</v>
      </c>
      <c r="V132">
        <f t="shared" si="6"/>
        <v>19.143212400953693</v>
      </c>
      <c r="W132">
        <f t="shared" si="14"/>
        <v>6.037420932379638</v>
      </c>
      <c r="X132">
        <f t="shared" si="15"/>
        <v>20.323845734287026</v>
      </c>
    </row>
    <row r="133" spans="8:24" ht="12.75">
      <c r="H133" s="4">
        <v>132</v>
      </c>
      <c r="I133" s="5">
        <v>39579</v>
      </c>
      <c r="J133" s="6">
        <v>-3.67</v>
      </c>
      <c r="K133">
        <v>17.72</v>
      </c>
      <c r="L133" s="6">
        <f t="shared" si="0"/>
        <v>17.440075467620687</v>
      </c>
      <c r="M133" s="18">
        <f t="shared" si="1"/>
        <v>1.1626716978413791</v>
      </c>
      <c r="N133" s="7">
        <f t="shared" si="2"/>
        <v>14.325343395682758</v>
      </c>
      <c r="O133" s="7">
        <f t="shared" si="9"/>
        <v>0.038918593775369104</v>
      </c>
      <c r="P133" s="6">
        <f t="shared" si="10"/>
        <v>2.335115626522146</v>
      </c>
      <c r="Q133" s="7">
        <f t="shared" si="11"/>
        <v>16.55276597561258</v>
      </c>
      <c r="R133">
        <f t="shared" si="12"/>
        <v>2.36468085365894</v>
      </c>
      <c r="S133">
        <f t="shared" si="3"/>
        <v>-107.4400754676207</v>
      </c>
      <c r="T133">
        <f t="shared" si="4"/>
        <v>107.4400754676207</v>
      </c>
      <c r="U133">
        <f t="shared" si="5"/>
        <v>4.83732830215862</v>
      </c>
      <c r="V133">
        <f t="shared" si="6"/>
        <v>19.16267169784138</v>
      </c>
      <c r="W133">
        <f t="shared" si="14"/>
        <v>6.017294968825286</v>
      </c>
      <c r="X133">
        <f t="shared" si="15"/>
        <v>20.342638364508048</v>
      </c>
    </row>
    <row r="134" spans="8:24" ht="12.75">
      <c r="H134" s="4">
        <v>133</v>
      </c>
      <c r="I134" s="5">
        <v>39580</v>
      </c>
      <c r="J134" s="6">
        <v>-3.7</v>
      </c>
      <c r="K134">
        <v>17.98</v>
      </c>
      <c r="L134" s="6">
        <f t="shared" si="0"/>
        <v>17.72243011248197</v>
      </c>
      <c r="M134" s="18">
        <f t="shared" si="1"/>
        <v>1.1814953408321314</v>
      </c>
      <c r="N134" s="7">
        <f t="shared" si="2"/>
        <v>14.362990681664263</v>
      </c>
      <c r="O134" s="7">
        <f t="shared" si="9"/>
        <v>0.03764728598150491</v>
      </c>
      <c r="P134" s="6">
        <f t="shared" si="10"/>
        <v>2.2588371588902945</v>
      </c>
      <c r="Q134" s="7">
        <f t="shared" si="11"/>
        <v>16.284809994926697</v>
      </c>
      <c r="R134">
        <f t="shared" si="12"/>
        <v>2.326401427846671</v>
      </c>
      <c r="S134">
        <f t="shared" si="3"/>
        <v>-107.72243011248199</v>
      </c>
      <c r="T134">
        <f t="shared" si="4"/>
        <v>107.72243011248199</v>
      </c>
      <c r="U134">
        <f t="shared" si="5"/>
        <v>4.818504659167868</v>
      </c>
      <c r="V134">
        <f t="shared" si="6"/>
        <v>19.181495340832132</v>
      </c>
      <c r="W134">
        <f t="shared" si="14"/>
        <v>5.997971325834534</v>
      </c>
      <c r="X134">
        <f t="shared" si="15"/>
        <v>20.3609620074988</v>
      </c>
    </row>
    <row r="135" spans="8:24" ht="12.75">
      <c r="H135" s="4">
        <v>134</v>
      </c>
      <c r="I135" s="5">
        <v>39581</v>
      </c>
      <c r="J135" s="6">
        <v>-3.7</v>
      </c>
      <c r="K135">
        <v>18.23</v>
      </c>
      <c r="L135" s="6">
        <f t="shared" si="0"/>
        <v>17.995131935982005</v>
      </c>
      <c r="M135" s="18">
        <f t="shared" si="1"/>
        <v>1.1996754623988004</v>
      </c>
      <c r="N135" s="7">
        <f t="shared" si="2"/>
        <v>14.3993509247976</v>
      </c>
      <c r="O135" s="7">
        <f t="shared" si="9"/>
        <v>0.03636024313333763</v>
      </c>
      <c r="P135" s="6">
        <f t="shared" si="10"/>
        <v>2.181614588000258</v>
      </c>
      <c r="Q135" s="7">
        <f t="shared" si="11"/>
        <v>15.92805653936157</v>
      </c>
      <c r="R135">
        <f t="shared" si="12"/>
        <v>2.275436648480224</v>
      </c>
      <c r="S135">
        <f t="shared" si="3"/>
        <v>-107.995131935982</v>
      </c>
      <c r="T135">
        <f t="shared" si="4"/>
        <v>107.995131935982</v>
      </c>
      <c r="U135">
        <f t="shared" si="5"/>
        <v>4.8003245376012</v>
      </c>
      <c r="V135">
        <f t="shared" si="6"/>
        <v>19.1996754623988</v>
      </c>
      <c r="W135">
        <f t="shared" si="14"/>
        <v>5.979791204267866</v>
      </c>
      <c r="X135">
        <f t="shared" si="15"/>
        <v>20.379142129065468</v>
      </c>
    </row>
    <row r="136" spans="8:24" ht="12.75">
      <c r="H136" s="4">
        <v>135</v>
      </c>
      <c r="I136" s="5">
        <v>39582</v>
      </c>
      <c r="J136" s="6">
        <v>-3.72</v>
      </c>
      <c r="K136">
        <v>18.48</v>
      </c>
      <c r="L136" s="6">
        <f t="shared" si="0"/>
        <v>18.269042796159237</v>
      </c>
      <c r="M136" s="18">
        <f t="shared" si="1"/>
        <v>1.2179361864106157</v>
      </c>
      <c r="N136" s="7">
        <f t="shared" si="2"/>
        <v>14.435872372821231</v>
      </c>
      <c r="O136" s="7">
        <f t="shared" si="9"/>
        <v>0.03652144802363111</v>
      </c>
      <c r="P136" s="6">
        <f t="shared" si="10"/>
        <v>2.1912868814178665</v>
      </c>
      <c r="Q136" s="7">
        <f t="shared" si="11"/>
        <v>15.824661423649893</v>
      </c>
      <c r="R136">
        <f t="shared" si="12"/>
        <v>2.2606659176642703</v>
      </c>
      <c r="S136">
        <f t="shared" si="3"/>
        <v>-108.26904279615924</v>
      </c>
      <c r="T136">
        <f t="shared" si="4"/>
        <v>108.26904279615924</v>
      </c>
      <c r="U136">
        <f t="shared" si="5"/>
        <v>4.782063813589384</v>
      </c>
      <c r="V136">
        <f t="shared" si="6"/>
        <v>19.217936186410615</v>
      </c>
      <c r="W136">
        <f t="shared" si="14"/>
        <v>5.961197146922717</v>
      </c>
      <c r="X136">
        <f t="shared" si="15"/>
        <v>20.397069519743948</v>
      </c>
    </row>
    <row r="137" spans="8:24" ht="12.75">
      <c r="H137" s="4">
        <v>136</v>
      </c>
      <c r="I137" s="5">
        <v>39583</v>
      </c>
      <c r="J137" s="6">
        <v>-3.7</v>
      </c>
      <c r="K137">
        <v>18.72</v>
      </c>
      <c r="L137" s="6">
        <f t="shared" si="0"/>
        <v>18.53315869731451</v>
      </c>
      <c r="M137" s="18">
        <f t="shared" si="1"/>
        <v>1.2355439131543007</v>
      </c>
      <c r="N137" s="7">
        <f t="shared" si="2"/>
        <v>14.471087826308601</v>
      </c>
      <c r="O137" s="7">
        <f t="shared" si="9"/>
        <v>0.03521545348736943</v>
      </c>
      <c r="P137" s="6">
        <f t="shared" si="10"/>
        <v>2.112927209242166</v>
      </c>
      <c r="Q137" s="7">
        <f t="shared" si="11"/>
        <v>15.633053113561566</v>
      </c>
      <c r="R137">
        <f t="shared" si="12"/>
        <v>2.2332933019373664</v>
      </c>
      <c r="S137">
        <f t="shared" si="3"/>
        <v>-108.53315869731452</v>
      </c>
      <c r="T137">
        <f t="shared" si="4"/>
        <v>108.53315869731452</v>
      </c>
      <c r="U137">
        <f t="shared" si="5"/>
        <v>4.764456086845699</v>
      </c>
      <c r="V137">
        <f t="shared" si="6"/>
        <v>19.235543913154302</v>
      </c>
      <c r="W137">
        <f t="shared" si="14"/>
        <v>5.943922753512365</v>
      </c>
      <c r="X137">
        <f t="shared" si="15"/>
        <v>20.41501057982097</v>
      </c>
    </row>
    <row r="138" spans="8:24" ht="12.75">
      <c r="H138" s="4">
        <v>137</v>
      </c>
      <c r="I138" s="5">
        <v>39584</v>
      </c>
      <c r="J138" s="6">
        <v>-3.68</v>
      </c>
      <c r="K138">
        <v>18.97</v>
      </c>
      <c r="L138" s="6">
        <f t="shared" si="0"/>
        <v>18.80951478496047</v>
      </c>
      <c r="M138" s="18">
        <f t="shared" si="1"/>
        <v>1.253967652330698</v>
      </c>
      <c r="N138" s="7">
        <f t="shared" si="2"/>
        <v>14.507935304661396</v>
      </c>
      <c r="O138" s="7">
        <f t="shared" si="9"/>
        <v>0.03684747835279545</v>
      </c>
      <c r="P138" s="6">
        <f t="shared" si="10"/>
        <v>2.210848701167727</v>
      </c>
      <c r="Q138" s="7">
        <f t="shared" si="11"/>
        <v>15.443356336234864</v>
      </c>
      <c r="R138">
        <f t="shared" si="12"/>
        <v>2.2061937623192662</v>
      </c>
      <c r="S138">
        <f t="shared" si="3"/>
        <v>-108.80951478496048</v>
      </c>
      <c r="T138">
        <f t="shared" si="4"/>
        <v>108.80951478496048</v>
      </c>
      <c r="U138">
        <f t="shared" si="5"/>
        <v>4.746032347669301</v>
      </c>
      <c r="V138">
        <f t="shared" si="6"/>
        <v>19.2539676523307</v>
      </c>
      <c r="W138">
        <f t="shared" si="14"/>
        <v>5.9258323476693</v>
      </c>
      <c r="X138">
        <f t="shared" si="15"/>
        <v>20.4337676523307</v>
      </c>
    </row>
    <row r="139" spans="8:24" ht="12.75">
      <c r="H139" s="4">
        <v>138</v>
      </c>
      <c r="I139" s="5">
        <v>39585</v>
      </c>
      <c r="J139" s="6">
        <v>-3.67</v>
      </c>
      <c r="K139">
        <v>19.18</v>
      </c>
      <c r="L139" s="6">
        <f t="shared" si="0"/>
        <v>19.042647427292636</v>
      </c>
      <c r="M139" s="18">
        <f t="shared" si="1"/>
        <v>1.2695098284861757</v>
      </c>
      <c r="N139" s="7">
        <f t="shared" si="2"/>
        <v>14.539019656972352</v>
      </c>
      <c r="O139" s="7">
        <f t="shared" si="9"/>
        <v>0.03108435231095541</v>
      </c>
      <c r="P139" s="6">
        <f t="shared" si="10"/>
        <v>1.8650611386573246</v>
      </c>
      <c r="Q139" s="7">
        <f t="shared" si="11"/>
        <v>15.155691303897783</v>
      </c>
      <c r="R139">
        <f t="shared" si="12"/>
        <v>2.1650987576996834</v>
      </c>
      <c r="S139">
        <f t="shared" si="3"/>
        <v>-109.04264742729262</v>
      </c>
      <c r="T139">
        <f t="shared" si="4"/>
        <v>109.04264742729262</v>
      </c>
      <c r="U139">
        <f t="shared" si="5"/>
        <v>4.730490171513825</v>
      </c>
      <c r="V139">
        <f t="shared" si="6"/>
        <v>19.269509828486175</v>
      </c>
      <c r="W139">
        <f t="shared" si="14"/>
        <v>5.910456838180491</v>
      </c>
      <c r="X139">
        <f t="shared" si="15"/>
        <v>20.449476495152844</v>
      </c>
    </row>
    <row r="140" spans="8:24" ht="12.75">
      <c r="H140" s="4">
        <v>139</v>
      </c>
      <c r="I140" s="5">
        <v>39586</v>
      </c>
      <c r="J140" s="6">
        <v>-3.63</v>
      </c>
      <c r="K140">
        <v>19.42</v>
      </c>
      <c r="L140" s="6">
        <f t="shared" si="0"/>
        <v>19.310217555061897</v>
      </c>
      <c r="M140" s="18">
        <f t="shared" si="1"/>
        <v>1.2873478370041265</v>
      </c>
      <c r="N140" s="7">
        <f t="shared" si="2"/>
        <v>14.574695674008254</v>
      </c>
      <c r="O140" s="7">
        <f t="shared" si="9"/>
        <v>0.03567601703590206</v>
      </c>
      <c r="P140" s="6">
        <f t="shared" si="10"/>
        <v>2.140561022154124</v>
      </c>
      <c r="Q140" s="7">
        <f t="shared" si="11"/>
        <v>14.96113669952976</v>
      </c>
      <c r="R140">
        <f t="shared" si="12"/>
        <v>2.137305242789966</v>
      </c>
      <c r="S140">
        <f t="shared" si="3"/>
        <v>-109.31021755506191</v>
      </c>
      <c r="T140">
        <f t="shared" si="4"/>
        <v>109.31021755506191</v>
      </c>
      <c r="U140">
        <f t="shared" si="5"/>
        <v>4.712652162995872</v>
      </c>
      <c r="V140">
        <f t="shared" si="6"/>
        <v>19.287347837004127</v>
      </c>
      <c r="W140">
        <f t="shared" si="14"/>
        <v>5.893285496329205</v>
      </c>
      <c r="X140">
        <f t="shared" si="15"/>
        <v>20.46798117033746</v>
      </c>
    </row>
    <row r="141" spans="8:24" ht="12.75">
      <c r="H141" s="4">
        <v>140</v>
      </c>
      <c r="I141" s="5">
        <v>39587</v>
      </c>
      <c r="J141" s="6">
        <v>-3.6</v>
      </c>
      <c r="K141">
        <v>19.63</v>
      </c>
      <c r="L141" s="6">
        <f t="shared" si="0"/>
        <v>19.545351151545873</v>
      </c>
      <c r="M141" s="18">
        <f t="shared" si="1"/>
        <v>1.3030234101030582</v>
      </c>
      <c r="N141" s="7">
        <f t="shared" si="2"/>
        <v>14.606046820206117</v>
      </c>
      <c r="O141" s="7">
        <f t="shared" si="9"/>
        <v>0.0313511461978635</v>
      </c>
      <c r="P141" s="6">
        <f t="shared" si="10"/>
        <v>1.88106877187181</v>
      </c>
      <c r="Q141" s="7">
        <f t="shared" si="11"/>
        <v>14.583368312511276</v>
      </c>
      <c r="R141">
        <f t="shared" si="12"/>
        <v>2.0833383303587536</v>
      </c>
      <c r="S141">
        <f t="shared" si="3"/>
        <v>-109.54535115154587</v>
      </c>
      <c r="T141">
        <f t="shared" si="4"/>
        <v>109.54535115154587</v>
      </c>
      <c r="U141">
        <f t="shared" si="5"/>
        <v>4.696976589896942</v>
      </c>
      <c r="V141">
        <f t="shared" si="6"/>
        <v>19.30302341010306</v>
      </c>
      <c r="W141">
        <f t="shared" si="14"/>
        <v>5.878109923230276</v>
      </c>
      <c r="X141">
        <f t="shared" si="15"/>
        <v>20.484156743436394</v>
      </c>
    </row>
    <row r="142" spans="8:24" ht="12.75">
      <c r="H142" s="4">
        <v>141</v>
      </c>
      <c r="I142" s="5">
        <v>39588</v>
      </c>
      <c r="J142" s="6">
        <v>-3.55</v>
      </c>
      <c r="K142">
        <v>19.85</v>
      </c>
      <c r="L142" s="6">
        <f t="shared" si="0"/>
        <v>19.792711537213506</v>
      </c>
      <c r="M142" s="18">
        <f t="shared" si="1"/>
        <v>1.3195141024809005</v>
      </c>
      <c r="N142" s="7">
        <f t="shared" si="2"/>
        <v>14.6390282049618</v>
      </c>
      <c r="O142" s="7">
        <f t="shared" si="9"/>
        <v>0.0329813847556828</v>
      </c>
      <c r="P142" s="6">
        <f t="shared" si="10"/>
        <v>1.9788830853409678</v>
      </c>
      <c r="Q142" s="7">
        <f t="shared" si="11"/>
        <v>14.380636809851985</v>
      </c>
      <c r="R142">
        <f t="shared" si="12"/>
        <v>2.0543766871217124</v>
      </c>
      <c r="S142">
        <f t="shared" si="3"/>
        <v>-109.79271153721352</v>
      </c>
      <c r="T142">
        <f t="shared" si="4"/>
        <v>109.79271153721352</v>
      </c>
      <c r="U142">
        <f t="shared" si="5"/>
        <v>4.680485897519099</v>
      </c>
      <c r="V142">
        <f t="shared" si="6"/>
        <v>19.319514102480902</v>
      </c>
      <c r="W142">
        <f t="shared" si="14"/>
        <v>5.862452564185765</v>
      </c>
      <c r="X142">
        <f t="shared" si="15"/>
        <v>20.50148076914757</v>
      </c>
    </row>
    <row r="143" spans="8:24" ht="12.75">
      <c r="H143" s="4">
        <v>142</v>
      </c>
      <c r="I143" s="5">
        <v>39589</v>
      </c>
      <c r="J143" s="6">
        <v>-3.48</v>
      </c>
      <c r="K143">
        <v>20.07</v>
      </c>
      <c r="L143" s="6">
        <f t="shared" si="0"/>
        <v>20.041145178699914</v>
      </c>
      <c r="M143" s="18">
        <f t="shared" si="1"/>
        <v>1.3360763452466609</v>
      </c>
      <c r="N143" s="7">
        <f t="shared" si="2"/>
        <v>14.672152690493322</v>
      </c>
      <c r="O143" s="7">
        <f t="shared" si="9"/>
        <v>0.033124485531521586</v>
      </c>
      <c r="P143" s="6">
        <f t="shared" si="10"/>
        <v>1.9874691318912951</v>
      </c>
      <c r="Q143" s="7">
        <f t="shared" si="11"/>
        <v>14.176819060325414</v>
      </c>
      <c r="R143">
        <f t="shared" si="12"/>
        <v>2.0252598657607734</v>
      </c>
      <c r="S143">
        <f t="shared" si="3"/>
        <v>-110.04114517869992</v>
      </c>
      <c r="T143">
        <f t="shared" si="4"/>
        <v>110.04114517869992</v>
      </c>
      <c r="U143">
        <f t="shared" si="5"/>
        <v>4.663923654753338</v>
      </c>
      <c r="V143">
        <f t="shared" si="6"/>
        <v>19.33607634524666</v>
      </c>
      <c r="W143">
        <f t="shared" si="14"/>
        <v>5.847056988086671</v>
      </c>
      <c r="X143">
        <f t="shared" si="15"/>
        <v>20.519209678579994</v>
      </c>
    </row>
    <row r="144" spans="8:24" ht="12.75">
      <c r="H144" s="4">
        <v>143</v>
      </c>
      <c r="I144" s="5">
        <v>39590</v>
      </c>
      <c r="J144" s="6">
        <v>-3.42</v>
      </c>
      <c r="K144">
        <v>20.27</v>
      </c>
      <c r="L144" s="6">
        <f t="shared" si="0"/>
        <v>20.267942105073207</v>
      </c>
      <c r="M144" s="18">
        <f t="shared" si="1"/>
        <v>1.3511961403382138</v>
      </c>
      <c r="N144" s="7">
        <f t="shared" si="2"/>
        <v>14.702392280676428</v>
      </c>
      <c r="O144" s="7">
        <f t="shared" si="9"/>
        <v>0.030239590183105847</v>
      </c>
      <c r="P144" s="6">
        <f t="shared" si="10"/>
        <v>1.8143754109863508</v>
      </c>
      <c r="Q144" s="7">
        <f t="shared" si="11"/>
        <v>13.878267262069599</v>
      </c>
      <c r="R144">
        <f t="shared" si="12"/>
        <v>1.9826096088670855</v>
      </c>
      <c r="S144">
        <f t="shared" si="3"/>
        <v>-110.26794210507322</v>
      </c>
      <c r="T144">
        <f t="shared" si="4"/>
        <v>110.26794210507322</v>
      </c>
      <c r="U144">
        <f t="shared" si="5"/>
        <v>4.648803859661785</v>
      </c>
      <c r="V144">
        <f t="shared" si="6"/>
        <v>19.351196140338214</v>
      </c>
      <c r="W144">
        <f t="shared" si="14"/>
        <v>5.832937192995118</v>
      </c>
      <c r="X144">
        <f t="shared" si="15"/>
        <v>20.53532947367155</v>
      </c>
    </row>
    <row r="145" spans="8:24" ht="12.75">
      <c r="H145" s="4">
        <v>144</v>
      </c>
      <c r="I145" s="5">
        <v>39591</v>
      </c>
      <c r="J145" s="6">
        <v>-3.33</v>
      </c>
      <c r="K145">
        <v>20.47</v>
      </c>
      <c r="L145" s="6">
        <f t="shared" si="0"/>
        <v>20.495657835050476</v>
      </c>
      <c r="M145" s="18">
        <f t="shared" si="1"/>
        <v>1.3663771890033651</v>
      </c>
      <c r="N145" s="7">
        <f t="shared" si="2"/>
        <v>14.73275437800673</v>
      </c>
      <c r="O145" s="7">
        <f t="shared" si="9"/>
        <v>0.030362097330302262</v>
      </c>
      <c r="P145" s="6">
        <f t="shared" si="10"/>
        <v>1.8217258398181357</v>
      </c>
      <c r="Q145" s="7">
        <f t="shared" si="11"/>
        <v>13.489144400720008</v>
      </c>
      <c r="R145">
        <f t="shared" si="12"/>
        <v>1.9270206286742868</v>
      </c>
      <c r="S145">
        <f t="shared" si="3"/>
        <v>-110.49565783505048</v>
      </c>
      <c r="T145">
        <f t="shared" si="4"/>
        <v>110.49565783505048</v>
      </c>
      <c r="U145">
        <f t="shared" si="5"/>
        <v>4.633622810996635</v>
      </c>
      <c r="V145">
        <f t="shared" si="6"/>
        <v>19.366377189003366</v>
      </c>
      <c r="W145">
        <f t="shared" si="14"/>
        <v>5.819256144329968</v>
      </c>
      <c r="X145">
        <f t="shared" si="15"/>
        <v>20.5520105223367</v>
      </c>
    </row>
    <row r="146" spans="8:24" ht="12.75">
      <c r="H146" s="4">
        <v>145</v>
      </c>
      <c r="I146" s="5">
        <v>39592</v>
      </c>
      <c r="J146" s="6">
        <v>-3.25</v>
      </c>
      <c r="K146">
        <v>20.65</v>
      </c>
      <c r="L146" s="6">
        <f t="shared" si="0"/>
        <v>20.701400412924883</v>
      </c>
      <c r="M146" s="18">
        <f t="shared" si="1"/>
        <v>1.3800933608616588</v>
      </c>
      <c r="N146" s="7">
        <f t="shared" si="2"/>
        <v>14.760186721723318</v>
      </c>
      <c r="O146" s="7">
        <f t="shared" si="9"/>
        <v>0.027432343716588647</v>
      </c>
      <c r="P146" s="6">
        <f t="shared" si="10"/>
        <v>1.6459406229953188</v>
      </c>
      <c r="Q146" s="7">
        <f t="shared" si="11"/>
        <v>13.270023885058002</v>
      </c>
      <c r="R146">
        <f t="shared" si="12"/>
        <v>1.8957176978654289</v>
      </c>
      <c r="S146">
        <f t="shared" si="3"/>
        <v>-110.70140041292488</v>
      </c>
      <c r="T146">
        <f t="shared" si="4"/>
        <v>110.70140041292488</v>
      </c>
      <c r="U146">
        <f t="shared" si="5"/>
        <v>4.619906639138341</v>
      </c>
      <c r="V146">
        <f t="shared" si="6"/>
        <v>19.380093360861657</v>
      </c>
      <c r="W146">
        <f t="shared" si="14"/>
        <v>5.8068733058050075</v>
      </c>
      <c r="X146">
        <f t="shared" si="15"/>
        <v>20.567060027528324</v>
      </c>
    </row>
    <row r="147" spans="8:24" ht="12.75">
      <c r="H147" s="4">
        <v>146</v>
      </c>
      <c r="I147" s="5">
        <v>39593</v>
      </c>
      <c r="J147" s="6">
        <v>-3.17</v>
      </c>
      <c r="K147">
        <v>20.83</v>
      </c>
      <c r="L147" s="6">
        <f t="shared" si="0"/>
        <v>20.907911327132897</v>
      </c>
      <c r="M147" s="18">
        <f t="shared" si="1"/>
        <v>1.393860755142193</v>
      </c>
      <c r="N147" s="7">
        <f t="shared" si="2"/>
        <v>14.787721510284387</v>
      </c>
      <c r="O147" s="7">
        <f t="shared" si="9"/>
        <v>0.02753478856106817</v>
      </c>
      <c r="P147" s="6">
        <f t="shared" si="10"/>
        <v>1.6520873136640901</v>
      </c>
      <c r="Q147" s="7">
        <f t="shared" si="11"/>
        <v>12.781550176567968</v>
      </c>
      <c r="R147">
        <f t="shared" si="12"/>
        <v>1.8259357395097098</v>
      </c>
      <c r="S147">
        <f t="shared" si="3"/>
        <v>-110.90791132713291</v>
      </c>
      <c r="T147">
        <f t="shared" si="4"/>
        <v>110.90791132713291</v>
      </c>
      <c r="U147">
        <f t="shared" si="5"/>
        <v>4.606139244857806</v>
      </c>
      <c r="V147">
        <f t="shared" si="6"/>
        <v>19.393860755142192</v>
      </c>
      <c r="W147">
        <f t="shared" si="14"/>
        <v>5.794439244857806</v>
      </c>
      <c r="X147">
        <f t="shared" si="15"/>
        <v>20.582160755142194</v>
      </c>
    </row>
    <row r="148" spans="8:24" ht="12.75">
      <c r="H148" s="4">
        <v>147</v>
      </c>
      <c r="I148" s="5">
        <v>39594</v>
      </c>
      <c r="J148" s="6">
        <v>-3.07</v>
      </c>
      <c r="K148">
        <v>21.02</v>
      </c>
      <c r="L148" s="6">
        <f t="shared" si="0"/>
        <v>21.126741543873724</v>
      </c>
      <c r="M148" s="18">
        <f t="shared" si="1"/>
        <v>1.4084494362582483</v>
      </c>
      <c r="N148" s="7">
        <f t="shared" si="2"/>
        <v>14.816898872516497</v>
      </c>
      <c r="O148" s="7">
        <f t="shared" si="9"/>
        <v>0.02917736223210987</v>
      </c>
      <c r="P148" s="6">
        <f t="shared" si="10"/>
        <v>1.7506417339265923</v>
      </c>
      <c r="Q148" s="7">
        <f t="shared" si="11"/>
        <v>12.65112313862275</v>
      </c>
      <c r="R148">
        <f t="shared" si="12"/>
        <v>1.8073033055175358</v>
      </c>
      <c r="S148">
        <f t="shared" si="3"/>
        <v>-111.12674154387373</v>
      </c>
      <c r="T148">
        <f t="shared" si="4"/>
        <v>111.12674154387373</v>
      </c>
      <c r="U148">
        <f t="shared" si="5"/>
        <v>4.591550563741751</v>
      </c>
      <c r="V148">
        <f t="shared" si="6"/>
        <v>19.40844943625825</v>
      </c>
      <c r="W148">
        <f t="shared" si="14"/>
        <v>5.781517230408417</v>
      </c>
      <c r="X148">
        <f t="shared" si="15"/>
        <v>20.598416102924915</v>
      </c>
    </row>
    <row r="149" spans="8:24" ht="12.75">
      <c r="H149" s="4">
        <v>148</v>
      </c>
      <c r="I149" s="5">
        <v>39595</v>
      </c>
      <c r="J149" s="6">
        <v>-2.95</v>
      </c>
      <c r="K149">
        <v>21.2</v>
      </c>
      <c r="L149" s="6">
        <f t="shared" si="0"/>
        <v>21.334868740512945</v>
      </c>
      <c r="M149" s="18">
        <f t="shared" si="1"/>
        <v>1.422324582700863</v>
      </c>
      <c r="N149" s="7">
        <f t="shared" si="2"/>
        <v>14.844649165401727</v>
      </c>
      <c r="O149" s="7">
        <f t="shared" si="9"/>
        <v>0.02775029288523001</v>
      </c>
      <c r="P149" s="6">
        <f t="shared" si="10"/>
        <v>1.6650175731138006</v>
      </c>
      <c r="Q149" s="7">
        <f t="shared" si="11"/>
        <v>12.337257626395584</v>
      </c>
      <c r="R149">
        <f t="shared" si="12"/>
        <v>1.762465375199369</v>
      </c>
      <c r="S149">
        <f t="shared" si="3"/>
        <v>-111.33486874051295</v>
      </c>
      <c r="T149">
        <f t="shared" si="4"/>
        <v>111.33486874051295</v>
      </c>
      <c r="U149">
        <f t="shared" si="5"/>
        <v>4.577675417299137</v>
      </c>
      <c r="V149">
        <f t="shared" si="6"/>
        <v>19.422324582700863</v>
      </c>
      <c r="W149">
        <f t="shared" si="14"/>
        <v>5.769642083965803</v>
      </c>
      <c r="X149">
        <f t="shared" si="15"/>
        <v>20.61429124936753</v>
      </c>
    </row>
    <row r="150" spans="8:24" ht="12.75">
      <c r="H150" s="4">
        <v>149</v>
      </c>
      <c r="I150" s="5">
        <v>39596</v>
      </c>
      <c r="J150" s="6">
        <v>-2.83</v>
      </c>
      <c r="K150">
        <v>21.37</v>
      </c>
      <c r="L150" s="6">
        <f t="shared" si="0"/>
        <v>21.532171939327146</v>
      </c>
      <c r="M150" s="18">
        <f t="shared" si="1"/>
        <v>1.4354781292884764</v>
      </c>
      <c r="N150" s="7">
        <f t="shared" si="2"/>
        <v>14.870956258576953</v>
      </c>
      <c r="O150" s="7">
        <f t="shared" si="9"/>
        <v>0.026307093175226726</v>
      </c>
      <c r="P150" s="6">
        <f t="shared" si="10"/>
        <v>1.5784255905136035</v>
      </c>
      <c r="Q150" s="7">
        <f t="shared" si="11"/>
        <v>11.928214085017892</v>
      </c>
      <c r="R150">
        <f t="shared" si="12"/>
        <v>1.7040305835739846</v>
      </c>
      <c r="S150">
        <f t="shared" si="3"/>
        <v>-111.53217193932716</v>
      </c>
      <c r="T150">
        <f t="shared" si="4"/>
        <v>111.53217193932716</v>
      </c>
      <c r="U150">
        <f t="shared" si="5"/>
        <v>4.5645218707115225</v>
      </c>
      <c r="V150">
        <f t="shared" si="6"/>
        <v>19.435478129288477</v>
      </c>
      <c r="W150">
        <f t="shared" si="14"/>
        <v>5.758488537378189</v>
      </c>
      <c r="X150">
        <f t="shared" si="15"/>
        <v>20.629444795955145</v>
      </c>
    </row>
    <row r="151" spans="8:24" ht="12.75">
      <c r="H151" s="4">
        <v>150</v>
      </c>
      <c r="I151" s="5">
        <v>39597</v>
      </c>
      <c r="J151" s="6">
        <v>-2.7</v>
      </c>
      <c r="K151">
        <v>21.52</v>
      </c>
      <c r="L151" s="6">
        <f t="shared" si="0"/>
        <v>21.706867264607403</v>
      </c>
      <c r="M151" s="18">
        <f t="shared" si="1"/>
        <v>1.4471244843071602</v>
      </c>
      <c r="N151" s="7">
        <f t="shared" si="2"/>
        <v>14.89424896861432</v>
      </c>
      <c r="O151" s="7">
        <f t="shared" si="9"/>
        <v>0.023292710037367215</v>
      </c>
      <c r="P151" s="6">
        <f t="shared" si="10"/>
        <v>1.3975626022420329</v>
      </c>
      <c r="Q151" s="7">
        <f t="shared" si="11"/>
        <v>11.511401276273574</v>
      </c>
      <c r="R151">
        <f t="shared" si="12"/>
        <v>1.6444858966105105</v>
      </c>
      <c r="S151">
        <f t="shared" si="3"/>
        <v>-111.70686726460741</v>
      </c>
      <c r="T151">
        <f t="shared" si="4"/>
        <v>111.70686726460741</v>
      </c>
      <c r="U151">
        <f t="shared" si="5"/>
        <v>4.552875515692839</v>
      </c>
      <c r="V151">
        <f t="shared" si="6"/>
        <v>19.44712448430716</v>
      </c>
      <c r="W151">
        <f t="shared" si="14"/>
        <v>5.749008849026172</v>
      </c>
      <c r="X151">
        <f t="shared" si="15"/>
        <v>20.643257817640492</v>
      </c>
    </row>
    <row r="152" spans="8:24" ht="12.75">
      <c r="H152" s="4">
        <v>151</v>
      </c>
      <c r="I152" s="5">
        <v>39598</v>
      </c>
      <c r="J152" s="6">
        <v>-2.57</v>
      </c>
      <c r="K152">
        <v>21.68</v>
      </c>
      <c r="L152" s="6">
        <f t="shared" si="0"/>
        <v>21.893841812234278</v>
      </c>
      <c r="M152" s="18">
        <f t="shared" si="1"/>
        <v>1.4595894541489518</v>
      </c>
      <c r="N152" s="7">
        <f t="shared" si="2"/>
        <v>14.919178908297903</v>
      </c>
      <c r="O152" s="7">
        <f t="shared" si="9"/>
        <v>0.024929939683582703</v>
      </c>
      <c r="P152" s="6">
        <f t="shared" si="10"/>
        <v>1.4957963810149622</v>
      </c>
      <c r="Q152" s="7">
        <f t="shared" si="11"/>
        <v>11.1854718174704</v>
      </c>
      <c r="R152">
        <f t="shared" si="12"/>
        <v>1.5979245453529143</v>
      </c>
      <c r="S152">
        <f t="shared" si="3"/>
        <v>-111.89384181223429</v>
      </c>
      <c r="T152">
        <f t="shared" si="4"/>
        <v>111.89384181223429</v>
      </c>
      <c r="U152">
        <f t="shared" si="5"/>
        <v>4.5404105458510475</v>
      </c>
      <c r="V152">
        <f t="shared" si="6"/>
        <v>19.459589454148954</v>
      </c>
      <c r="W152">
        <f t="shared" si="14"/>
        <v>5.738710545851047</v>
      </c>
      <c r="X152">
        <f t="shared" si="15"/>
        <v>20.657889454148954</v>
      </c>
    </row>
    <row r="153" spans="8:24" ht="12.75">
      <c r="H153" s="4">
        <v>152</v>
      </c>
      <c r="I153" s="5">
        <v>39599</v>
      </c>
      <c r="J153" s="6">
        <v>-2.43</v>
      </c>
      <c r="K153">
        <v>21.83</v>
      </c>
      <c r="L153" s="6">
        <f t="shared" si="0"/>
        <v>22.06973146957104</v>
      </c>
      <c r="M153" s="18">
        <f t="shared" si="1"/>
        <v>1.4713154313047359</v>
      </c>
      <c r="N153" s="7">
        <f t="shared" si="2"/>
        <v>14.942630862609471</v>
      </c>
      <c r="O153" s="7">
        <f t="shared" si="9"/>
        <v>0.0234519543115681</v>
      </c>
      <c r="P153" s="6">
        <f t="shared" si="10"/>
        <v>1.407117258694086</v>
      </c>
      <c r="Q153" s="7">
        <f t="shared" si="11"/>
        <v>10.946648453169168</v>
      </c>
      <c r="R153">
        <f t="shared" si="12"/>
        <v>1.5638069218813098</v>
      </c>
      <c r="S153">
        <f t="shared" si="3"/>
        <v>-112.06973146957105</v>
      </c>
      <c r="T153">
        <f t="shared" si="4"/>
        <v>112.06973146957105</v>
      </c>
      <c r="U153">
        <f t="shared" si="5"/>
        <v>4.5286845686952635</v>
      </c>
      <c r="V153">
        <f t="shared" si="6"/>
        <v>19.47131543130474</v>
      </c>
      <c r="W153">
        <f t="shared" si="14"/>
        <v>5.729317902028597</v>
      </c>
      <c r="X153">
        <f t="shared" si="15"/>
        <v>20.67194876463807</v>
      </c>
    </row>
    <row r="154" spans="8:24" ht="12.75">
      <c r="H154" s="4">
        <v>153</v>
      </c>
      <c r="I154" s="5">
        <v>39600</v>
      </c>
      <c r="J154" s="6">
        <v>-2.28</v>
      </c>
      <c r="K154">
        <v>21.97</v>
      </c>
      <c r="L154" s="6">
        <f t="shared" si="0"/>
        <v>22.234426581331416</v>
      </c>
      <c r="M154" s="18">
        <f t="shared" si="1"/>
        <v>1.4822951054220943</v>
      </c>
      <c r="N154" s="7">
        <f t="shared" si="2"/>
        <v>14.96459021084419</v>
      </c>
      <c r="O154" s="7">
        <f t="shared" si="9"/>
        <v>0.021959348234718234</v>
      </c>
      <c r="P154" s="6">
        <f t="shared" si="10"/>
        <v>1.317560894083094</v>
      </c>
      <c r="Q154" s="7">
        <f t="shared" si="11"/>
        <v>10.612122033588172</v>
      </c>
      <c r="R154">
        <f t="shared" si="12"/>
        <v>1.5160174333697387</v>
      </c>
      <c r="S154">
        <f t="shared" si="3"/>
        <v>-112.23442658133142</v>
      </c>
      <c r="T154">
        <f t="shared" si="4"/>
        <v>112.23442658133142</v>
      </c>
      <c r="U154">
        <f t="shared" si="5"/>
        <v>4.517704894577905</v>
      </c>
      <c r="V154">
        <f t="shared" si="6"/>
        <v>19.482295105422097</v>
      </c>
      <c r="W154">
        <f t="shared" si="14"/>
        <v>5.720838227911238</v>
      </c>
      <c r="X154">
        <f t="shared" si="15"/>
        <v>20.68542843875543</v>
      </c>
    </row>
    <row r="155" spans="8:24" ht="12.75">
      <c r="H155" s="4">
        <v>154</v>
      </c>
      <c r="I155" s="5">
        <v>39601</v>
      </c>
      <c r="J155" s="6">
        <v>-2.13</v>
      </c>
      <c r="K155">
        <v>22.1</v>
      </c>
      <c r="L155" s="6">
        <f t="shared" si="0"/>
        <v>22.38782264990746</v>
      </c>
      <c r="M155" s="18">
        <f t="shared" si="1"/>
        <v>1.4925215099938307</v>
      </c>
      <c r="N155" s="7">
        <f t="shared" si="2"/>
        <v>14.98504301998766</v>
      </c>
      <c r="O155" s="7">
        <f t="shared" si="9"/>
        <v>0.02045280914347103</v>
      </c>
      <c r="P155" s="6">
        <f t="shared" si="10"/>
        <v>1.2271685486082617</v>
      </c>
      <c r="Q155" s="7">
        <f t="shared" si="11"/>
        <v>10.088648848269841</v>
      </c>
      <c r="R155">
        <f t="shared" si="12"/>
        <v>1.4412355497528344</v>
      </c>
      <c r="S155">
        <f t="shared" si="3"/>
        <v>-112.38782264990748</v>
      </c>
      <c r="T155">
        <f t="shared" si="4"/>
        <v>112.38782264990748</v>
      </c>
      <c r="U155">
        <f t="shared" si="5"/>
        <v>4.507478490006168</v>
      </c>
      <c r="V155">
        <f t="shared" si="6"/>
        <v>19.492521509993832</v>
      </c>
      <c r="W155">
        <f t="shared" si="14"/>
        <v>5.713111823339501</v>
      </c>
      <c r="X155">
        <f t="shared" si="15"/>
        <v>20.698154843327167</v>
      </c>
    </row>
    <row r="156" spans="8:24" ht="12.75">
      <c r="H156" s="4">
        <v>155</v>
      </c>
      <c r="I156" s="5">
        <v>39602</v>
      </c>
      <c r="J156" s="6">
        <v>-1.97</v>
      </c>
      <c r="K156">
        <v>22.23</v>
      </c>
      <c r="L156" s="6">
        <f t="shared" si="0"/>
        <v>22.54167145824942</v>
      </c>
      <c r="M156" s="18">
        <f t="shared" si="1"/>
        <v>1.502778097216628</v>
      </c>
      <c r="N156" s="7">
        <f t="shared" si="2"/>
        <v>15.005556194433256</v>
      </c>
      <c r="O156" s="7">
        <f t="shared" si="9"/>
        <v>0.020513174445595084</v>
      </c>
      <c r="P156" s="6">
        <f t="shared" si="10"/>
        <v>1.230790466735705</v>
      </c>
      <c r="Q156" s="7">
        <f t="shared" si="11"/>
        <v>9.654421741891746</v>
      </c>
      <c r="R156">
        <f t="shared" si="12"/>
        <v>1.379203105984535</v>
      </c>
      <c r="S156">
        <f t="shared" si="3"/>
        <v>-112.54167145824943</v>
      </c>
      <c r="T156">
        <f t="shared" si="4"/>
        <v>112.54167145824943</v>
      </c>
      <c r="U156">
        <f t="shared" si="5"/>
        <v>4.497221902783371</v>
      </c>
      <c r="V156">
        <f t="shared" si="6"/>
        <v>19.502778097216627</v>
      </c>
      <c r="W156">
        <f t="shared" si="14"/>
        <v>5.705521902783371</v>
      </c>
      <c r="X156">
        <f t="shared" si="15"/>
        <v>20.711078097216628</v>
      </c>
    </row>
    <row r="157" spans="8:24" ht="12.75">
      <c r="H157" s="4">
        <v>156</v>
      </c>
      <c r="I157" s="5">
        <v>39603</v>
      </c>
      <c r="J157" s="6">
        <v>-1.8</v>
      </c>
      <c r="K157">
        <v>22.37</v>
      </c>
      <c r="L157" s="6">
        <f t="shared" si="0"/>
        <v>22.707866843328773</v>
      </c>
      <c r="M157" s="18">
        <f t="shared" si="1"/>
        <v>1.5138577895552516</v>
      </c>
      <c r="N157" s="7">
        <f t="shared" si="2"/>
        <v>15.027715579110502</v>
      </c>
      <c r="O157" s="7">
        <f t="shared" si="9"/>
        <v>0.022159384677246763</v>
      </c>
      <c r="P157" s="6">
        <f t="shared" si="10"/>
        <v>1.3295630806348058</v>
      </c>
      <c r="Q157" s="7">
        <f t="shared" si="11"/>
        <v>9.405559232012948</v>
      </c>
      <c r="R157">
        <f t="shared" si="12"/>
        <v>1.3436513188589925</v>
      </c>
      <c r="S157">
        <f t="shared" si="3"/>
        <v>-112.70786684332877</v>
      </c>
      <c r="T157">
        <f t="shared" si="4"/>
        <v>112.70786684332877</v>
      </c>
      <c r="U157">
        <f t="shared" si="5"/>
        <v>4.486142210444749</v>
      </c>
      <c r="V157">
        <f t="shared" si="6"/>
        <v>19.513857789555253</v>
      </c>
      <c r="W157">
        <f t="shared" si="14"/>
        <v>5.6972755437780815</v>
      </c>
      <c r="X157">
        <f t="shared" si="15"/>
        <v>20.724991122888586</v>
      </c>
    </row>
    <row r="158" spans="8:24" ht="12.75">
      <c r="H158" s="4">
        <v>157</v>
      </c>
      <c r="I158" s="5">
        <v>39604</v>
      </c>
      <c r="J158" s="6">
        <v>-1.62</v>
      </c>
      <c r="K158">
        <v>22.48</v>
      </c>
      <c r="L158" s="6">
        <f t="shared" si="0"/>
        <v>22.83882546725097</v>
      </c>
      <c r="M158" s="18">
        <f t="shared" si="1"/>
        <v>1.522588364483398</v>
      </c>
      <c r="N158" s="7">
        <f t="shared" si="2"/>
        <v>15.045176728966796</v>
      </c>
      <c r="O158" s="7">
        <f t="shared" si="9"/>
        <v>0.017461149856293545</v>
      </c>
      <c r="P158" s="6">
        <f t="shared" si="10"/>
        <v>1.0476689913776127</v>
      </c>
      <c r="Q158" s="7">
        <f t="shared" si="11"/>
        <v>9.055665621148528</v>
      </c>
      <c r="R158">
        <f t="shared" si="12"/>
        <v>1.2936665173069326</v>
      </c>
      <c r="S158">
        <f t="shared" si="3"/>
        <v>-112.83882546725097</v>
      </c>
      <c r="T158">
        <f t="shared" si="4"/>
        <v>112.83882546725097</v>
      </c>
      <c r="U158">
        <f t="shared" si="5"/>
        <v>4.477411635516602</v>
      </c>
      <c r="V158">
        <f t="shared" si="6"/>
        <v>19.522588364483397</v>
      </c>
      <c r="W158">
        <f t="shared" si="14"/>
        <v>5.691544968849935</v>
      </c>
      <c r="X158">
        <f t="shared" si="15"/>
        <v>20.73672169781673</v>
      </c>
    </row>
    <row r="159" spans="8:24" ht="12.75">
      <c r="H159" s="4">
        <v>158</v>
      </c>
      <c r="I159" s="5">
        <v>39605</v>
      </c>
      <c r="J159" s="6">
        <v>-1.45</v>
      </c>
      <c r="K159">
        <v>22.58</v>
      </c>
      <c r="L159" s="6">
        <f t="shared" si="0"/>
        <v>22.9581691502883</v>
      </c>
      <c r="M159" s="18">
        <f t="shared" si="1"/>
        <v>1.53054461001922</v>
      </c>
      <c r="N159" s="7">
        <f t="shared" si="2"/>
        <v>15.06108922003844</v>
      </c>
      <c r="O159" s="7">
        <f t="shared" si="9"/>
        <v>0.01591249107164394</v>
      </c>
      <c r="P159" s="6">
        <f t="shared" si="10"/>
        <v>0.9547494642986365</v>
      </c>
      <c r="Q159" s="7">
        <f t="shared" si="11"/>
        <v>8.514618704432202</v>
      </c>
      <c r="R159">
        <f t="shared" si="12"/>
        <v>1.2163741006331716</v>
      </c>
      <c r="S159">
        <f t="shared" si="3"/>
        <v>-112.9581691502883</v>
      </c>
      <c r="T159">
        <f t="shared" si="4"/>
        <v>112.9581691502883</v>
      </c>
      <c r="U159">
        <f t="shared" si="5"/>
        <v>4.46945538998078</v>
      </c>
      <c r="V159">
        <f t="shared" si="6"/>
        <v>19.53054461001922</v>
      </c>
      <c r="W159">
        <f t="shared" si="14"/>
        <v>5.686422056647446</v>
      </c>
      <c r="X159">
        <f t="shared" si="15"/>
        <v>20.747511276685888</v>
      </c>
    </row>
    <row r="160" spans="8:24" ht="12.75">
      <c r="H160" s="4">
        <v>159</v>
      </c>
      <c r="I160" s="5">
        <v>39606</v>
      </c>
      <c r="J160" s="6">
        <v>-1.27</v>
      </c>
      <c r="K160">
        <v>22.7</v>
      </c>
      <c r="L160" s="6">
        <f t="shared" si="0"/>
        <v>23.101750047960877</v>
      </c>
      <c r="M160" s="18">
        <f t="shared" si="1"/>
        <v>1.5401166698640585</v>
      </c>
      <c r="N160" s="7">
        <f t="shared" si="2"/>
        <v>15.080233339728117</v>
      </c>
      <c r="O160" s="7">
        <f t="shared" si="9"/>
        <v>0.019144119689677552</v>
      </c>
      <c r="P160" s="6">
        <f t="shared" si="10"/>
        <v>1.1486471813806531</v>
      </c>
      <c r="Q160" s="7">
        <f t="shared" si="11"/>
        <v>8.256148627118769</v>
      </c>
      <c r="R160">
        <f t="shared" si="12"/>
        <v>1.17944980387411</v>
      </c>
      <c r="S160">
        <f t="shared" si="3"/>
        <v>-113.10175004796088</v>
      </c>
      <c r="T160">
        <f t="shared" si="4"/>
        <v>113.10175004796088</v>
      </c>
      <c r="U160">
        <f t="shared" si="5"/>
        <v>4.459883330135941</v>
      </c>
      <c r="V160">
        <f t="shared" si="6"/>
        <v>19.54011666986406</v>
      </c>
      <c r="W160">
        <f t="shared" si="14"/>
        <v>5.6798499968026075</v>
      </c>
      <c r="X160">
        <f t="shared" si="15"/>
        <v>20.760083336530727</v>
      </c>
    </row>
    <row r="161" spans="8:24" ht="12.75">
      <c r="H161" s="4">
        <v>160</v>
      </c>
      <c r="I161" s="5">
        <v>39607</v>
      </c>
      <c r="J161" s="6">
        <v>-1.07</v>
      </c>
      <c r="K161">
        <v>22.78</v>
      </c>
      <c r="L161" s="6">
        <f t="shared" si="0"/>
        <v>23.197695867918956</v>
      </c>
      <c r="M161" s="18">
        <f t="shared" si="1"/>
        <v>1.5465130578612638</v>
      </c>
      <c r="N161" s="7">
        <f t="shared" si="2"/>
        <v>15.093026115722527</v>
      </c>
      <c r="O161" s="7">
        <f t="shared" si="9"/>
        <v>0.012792775994409311</v>
      </c>
      <c r="P161" s="6">
        <f t="shared" si="10"/>
        <v>0.7675665596645587</v>
      </c>
      <c r="Q161" s="7">
        <f t="shared" si="11"/>
        <v>7.7061542927002336</v>
      </c>
      <c r="R161">
        <f t="shared" si="12"/>
        <v>1.1008791846714618</v>
      </c>
      <c r="S161">
        <f t="shared" si="3"/>
        <v>-113.19769586791895</v>
      </c>
      <c r="T161">
        <f t="shared" si="4"/>
        <v>113.19769586791895</v>
      </c>
      <c r="U161">
        <f t="shared" si="5"/>
        <v>4.453486942138737</v>
      </c>
      <c r="V161">
        <f t="shared" si="6"/>
        <v>19.54651305786126</v>
      </c>
      <c r="W161">
        <f t="shared" si="14"/>
        <v>5.676786942138737</v>
      </c>
      <c r="X161">
        <f t="shared" si="15"/>
        <v>20.769813057861263</v>
      </c>
    </row>
    <row r="162" spans="8:24" ht="12.75">
      <c r="H162" s="4">
        <v>161</v>
      </c>
      <c r="I162" s="5">
        <v>39608</v>
      </c>
      <c r="J162" s="6">
        <v>-0.88</v>
      </c>
      <c r="K162">
        <v>22.88</v>
      </c>
      <c r="L162" s="6">
        <f t="shared" si="0"/>
        <v>23.31788367655418</v>
      </c>
      <c r="M162" s="18">
        <f t="shared" si="1"/>
        <v>1.5545255784369454</v>
      </c>
      <c r="N162" s="7">
        <f t="shared" si="2"/>
        <v>15.10905115687389</v>
      </c>
      <c r="O162" s="7">
        <f t="shared" si="9"/>
        <v>0.01602504115136405</v>
      </c>
      <c r="P162" s="6">
        <f t="shared" si="10"/>
        <v>0.961502469081843</v>
      </c>
      <c r="Q162" s="7">
        <f t="shared" si="11"/>
        <v>7.440488213173815</v>
      </c>
      <c r="R162">
        <f t="shared" si="12"/>
        <v>1.0629268875962592</v>
      </c>
      <c r="S162">
        <f t="shared" si="3"/>
        <v>-113.31788367655419</v>
      </c>
      <c r="T162">
        <f t="shared" si="4"/>
        <v>113.31788367655419</v>
      </c>
      <c r="U162">
        <f t="shared" si="5"/>
        <v>4.445474421563054</v>
      </c>
      <c r="V162">
        <f t="shared" si="6"/>
        <v>19.554525578436944</v>
      </c>
      <c r="W162">
        <f t="shared" si="14"/>
        <v>5.67194108822972</v>
      </c>
      <c r="X162">
        <f t="shared" si="15"/>
        <v>20.78099224510361</v>
      </c>
    </row>
    <row r="163" spans="8:24" ht="12.75">
      <c r="H163" s="4">
        <v>162</v>
      </c>
      <c r="I163" s="5">
        <v>39609</v>
      </c>
      <c r="J163" s="6">
        <v>-0.68</v>
      </c>
      <c r="K163">
        <v>22.97</v>
      </c>
      <c r="L163" s="6">
        <f t="shared" si="0"/>
        <v>23.426297324867967</v>
      </c>
      <c r="M163" s="18">
        <f t="shared" si="1"/>
        <v>1.5617531549911978</v>
      </c>
      <c r="N163" s="7">
        <f t="shared" si="2"/>
        <v>15.123506309982396</v>
      </c>
      <c r="O163" s="7">
        <f t="shared" si="9"/>
        <v>0.014455153108505314</v>
      </c>
      <c r="P163" s="6">
        <f t="shared" si="10"/>
        <v>0.8673091865103189</v>
      </c>
      <c r="Q163" s="7">
        <f t="shared" si="11"/>
        <v>7.077006932948429</v>
      </c>
      <c r="R163">
        <f t="shared" si="12"/>
        <v>1.011000990421204</v>
      </c>
      <c r="S163">
        <f t="shared" si="3"/>
        <v>-113.42629732486797</v>
      </c>
      <c r="T163">
        <f t="shared" si="4"/>
        <v>113.42629732486797</v>
      </c>
      <c r="U163">
        <f t="shared" si="5"/>
        <v>4.438246845008802</v>
      </c>
      <c r="V163">
        <f t="shared" si="6"/>
        <v>19.561753154991198</v>
      </c>
      <c r="W163">
        <f t="shared" si="14"/>
        <v>5.668046845008802</v>
      </c>
      <c r="X163">
        <f t="shared" si="15"/>
        <v>20.7915531549912</v>
      </c>
    </row>
    <row r="164" spans="8:24" ht="12.75">
      <c r="H164" s="4">
        <v>163</v>
      </c>
      <c r="I164" s="5">
        <v>39610</v>
      </c>
      <c r="J164" s="6">
        <v>-0.48</v>
      </c>
      <c r="K164">
        <v>23.02</v>
      </c>
      <c r="L164" s="6">
        <f t="shared" si="0"/>
        <v>23.486627949836247</v>
      </c>
      <c r="M164" s="18">
        <f t="shared" si="1"/>
        <v>1.5657751966557498</v>
      </c>
      <c r="N164" s="7">
        <f t="shared" si="2"/>
        <v>15.1315503933115</v>
      </c>
      <c r="O164" s="7">
        <f t="shared" si="9"/>
        <v>0.008044083329103557</v>
      </c>
      <c r="P164" s="6">
        <f t="shared" si="10"/>
        <v>0.48264499974621344</v>
      </c>
      <c r="Q164" s="7">
        <f t="shared" si="11"/>
        <v>6.230088852059836</v>
      </c>
      <c r="R164">
        <f t="shared" si="12"/>
        <v>0.8900126931514052</v>
      </c>
      <c r="S164">
        <f t="shared" si="3"/>
        <v>-113.48662794983625</v>
      </c>
      <c r="T164">
        <f t="shared" si="4"/>
        <v>113.48662794983625</v>
      </c>
      <c r="U164">
        <f t="shared" si="5"/>
        <v>4.43422480334425</v>
      </c>
      <c r="V164">
        <f t="shared" si="6"/>
        <v>19.56577519665575</v>
      </c>
      <c r="W164">
        <f t="shared" si="14"/>
        <v>5.667358136677583</v>
      </c>
      <c r="X164">
        <f t="shared" si="15"/>
        <v>20.798908529989085</v>
      </c>
    </row>
    <row r="165" spans="8:24" ht="12.75">
      <c r="H165" s="4">
        <v>164</v>
      </c>
      <c r="I165" s="5">
        <v>39611</v>
      </c>
      <c r="J165" s="6">
        <v>-0.27</v>
      </c>
      <c r="K165">
        <v>23.12</v>
      </c>
      <c r="L165" s="6">
        <f t="shared" si="0"/>
        <v>23.60750671953667</v>
      </c>
      <c r="M165" s="18">
        <f t="shared" si="1"/>
        <v>1.5738337813024446</v>
      </c>
      <c r="N165" s="7">
        <f t="shared" si="2"/>
        <v>15.14766756260489</v>
      </c>
      <c r="O165" s="7">
        <f t="shared" si="9"/>
        <v>0.016117169293389466</v>
      </c>
      <c r="P165" s="6">
        <f t="shared" si="10"/>
        <v>0.967030157603368</v>
      </c>
      <c r="Q165" s="7">
        <f t="shared" si="11"/>
        <v>6.149450018285592</v>
      </c>
      <c r="R165">
        <f t="shared" si="12"/>
        <v>0.8784928597550845</v>
      </c>
      <c r="S165">
        <f t="shared" si="3"/>
        <v>-113.60750671953667</v>
      </c>
      <c r="T165">
        <f t="shared" si="4"/>
        <v>113.60750671953667</v>
      </c>
      <c r="U165">
        <f t="shared" si="5"/>
        <v>4.426166218697555</v>
      </c>
      <c r="V165">
        <f t="shared" si="6"/>
        <v>19.573833781302444</v>
      </c>
      <c r="W165">
        <f t="shared" si="14"/>
        <v>5.662799552030888</v>
      </c>
      <c r="X165">
        <f t="shared" si="15"/>
        <v>20.810467114635777</v>
      </c>
    </row>
    <row r="166" spans="8:24" ht="12.75">
      <c r="H166" s="4">
        <v>165</v>
      </c>
      <c r="I166" s="5">
        <v>39612</v>
      </c>
      <c r="J166" s="6">
        <v>-0.07</v>
      </c>
      <c r="K166">
        <v>23.18</v>
      </c>
      <c r="L166" s="6">
        <f t="shared" si="0"/>
        <v>23.680174026641367</v>
      </c>
      <c r="M166" s="18">
        <f t="shared" si="1"/>
        <v>1.5786782684427578</v>
      </c>
      <c r="N166" s="7">
        <f t="shared" si="2"/>
        <v>15.157356536885516</v>
      </c>
      <c r="O166" s="7">
        <f t="shared" si="9"/>
        <v>0.009688974280626539</v>
      </c>
      <c r="P166" s="6">
        <f t="shared" si="10"/>
        <v>0.5813384568375923</v>
      </c>
      <c r="Q166" s="7">
        <f t="shared" si="11"/>
        <v>5.776039010824547</v>
      </c>
      <c r="R166">
        <f t="shared" si="12"/>
        <v>0.8251484301177925</v>
      </c>
      <c r="S166">
        <f t="shared" si="3"/>
        <v>-113.68017402664137</v>
      </c>
      <c r="T166">
        <f t="shared" si="4"/>
        <v>113.68017402664137</v>
      </c>
      <c r="U166">
        <f t="shared" si="5"/>
        <v>4.421321731557242</v>
      </c>
      <c r="V166">
        <f t="shared" si="6"/>
        <v>19.578678268442758</v>
      </c>
      <c r="W166">
        <f t="shared" si="14"/>
        <v>5.661288398223909</v>
      </c>
      <c r="X166">
        <f t="shared" si="15"/>
        <v>20.818644935109425</v>
      </c>
    </row>
    <row r="167" spans="8:24" ht="12.75">
      <c r="H167" s="4">
        <v>166</v>
      </c>
      <c r="I167" s="5">
        <v>39613</v>
      </c>
      <c r="J167" s="6">
        <v>0.15</v>
      </c>
      <c r="K167">
        <v>23.23</v>
      </c>
      <c r="L167" s="6">
        <f t="shared" si="0"/>
        <v>23.74081083020745</v>
      </c>
      <c r="M167" s="18">
        <f t="shared" si="1"/>
        <v>1.58272072201383</v>
      </c>
      <c r="N167" s="7">
        <f t="shared" si="2"/>
        <v>15.16544144402766</v>
      </c>
      <c r="O167" s="7">
        <f t="shared" si="9"/>
        <v>0.008084907142144715</v>
      </c>
      <c r="P167" s="6">
        <f t="shared" si="10"/>
        <v>0.4850944285286829</v>
      </c>
      <c r="Q167" s="7">
        <f t="shared" si="11"/>
        <v>5.112486257972577</v>
      </c>
      <c r="R167">
        <f t="shared" si="12"/>
        <v>0.7303551797103681</v>
      </c>
      <c r="S167">
        <f t="shared" si="3"/>
        <v>-113.74081083020747</v>
      </c>
      <c r="T167">
        <f t="shared" si="4"/>
        <v>113.74081083020747</v>
      </c>
      <c r="U167">
        <f t="shared" si="5"/>
        <v>4.417279277986169</v>
      </c>
      <c r="V167">
        <f t="shared" si="6"/>
        <v>19.582720722013832</v>
      </c>
      <c r="W167">
        <f t="shared" si="14"/>
        <v>5.660912611319502</v>
      </c>
      <c r="X167">
        <f t="shared" si="15"/>
        <v>20.826354055347167</v>
      </c>
    </row>
    <row r="168" spans="8:24" ht="12.75">
      <c r="H168" s="4">
        <v>167</v>
      </c>
      <c r="I168" s="5">
        <v>39614</v>
      </c>
      <c r="J168" s="6">
        <v>0.37</v>
      </c>
      <c r="K168">
        <v>23.28</v>
      </c>
      <c r="L168" s="6">
        <f t="shared" si="0"/>
        <v>23.801521345012276</v>
      </c>
      <c r="M168" s="18">
        <f t="shared" si="1"/>
        <v>1.586768089667485</v>
      </c>
      <c r="N168" s="7">
        <f t="shared" si="2"/>
        <v>15.17353617933497</v>
      </c>
      <c r="O168" s="7">
        <f t="shared" si="9"/>
        <v>0.008094735307309975</v>
      </c>
      <c r="P168" s="6">
        <f t="shared" si="10"/>
        <v>0.4856841184385985</v>
      </c>
      <c r="Q168" s="7">
        <f t="shared" si="11"/>
        <v>4.830603816746617</v>
      </c>
      <c r="R168">
        <f t="shared" si="12"/>
        <v>0.690086259535231</v>
      </c>
      <c r="S168">
        <f t="shared" si="3"/>
        <v>-113.80152134501228</v>
      </c>
      <c r="T168">
        <f t="shared" si="4"/>
        <v>113.80152134501228</v>
      </c>
      <c r="U168">
        <f t="shared" si="5"/>
        <v>4.413231910332515</v>
      </c>
      <c r="V168">
        <f t="shared" si="6"/>
        <v>19.586768089667487</v>
      </c>
      <c r="W168">
        <f t="shared" si="14"/>
        <v>5.660531910332515</v>
      </c>
      <c r="X168">
        <f t="shared" si="15"/>
        <v>20.834068089667486</v>
      </c>
    </row>
    <row r="169" spans="8:24" ht="12.75">
      <c r="H169" s="4">
        <v>168</v>
      </c>
      <c r="I169" s="5">
        <v>39615</v>
      </c>
      <c r="J169" s="6">
        <v>0.57</v>
      </c>
      <c r="K169">
        <v>23.33</v>
      </c>
      <c r="L169" s="6">
        <f t="shared" si="0"/>
        <v>23.862305886339957</v>
      </c>
      <c r="M169" s="18">
        <f t="shared" si="1"/>
        <v>1.5908203924226638</v>
      </c>
      <c r="N169" s="7">
        <f t="shared" si="2"/>
        <v>15.181640784845328</v>
      </c>
      <c r="O169" s="7">
        <f t="shared" si="9"/>
        <v>0.008104605510357743</v>
      </c>
      <c r="P169" s="6">
        <f t="shared" si="10"/>
        <v>0.4862763306214646</v>
      </c>
      <c r="Q169" s="7">
        <f t="shared" si="11"/>
        <v>4.355377678286239</v>
      </c>
      <c r="R169">
        <f t="shared" si="12"/>
        <v>0.6221968111837484</v>
      </c>
      <c r="S169">
        <f t="shared" si="3"/>
        <v>-113.86230588633997</v>
      </c>
      <c r="T169">
        <f t="shared" si="4"/>
        <v>113.86230588633997</v>
      </c>
      <c r="U169">
        <f t="shared" si="5"/>
        <v>4.409179607577335</v>
      </c>
      <c r="V169">
        <f t="shared" si="6"/>
        <v>19.590820392422664</v>
      </c>
      <c r="W169">
        <f t="shared" si="14"/>
        <v>5.659812940910668</v>
      </c>
      <c r="X169">
        <f t="shared" si="15"/>
        <v>20.841453725755997</v>
      </c>
    </row>
    <row r="170" spans="8:24" ht="12.75">
      <c r="H170" s="4">
        <v>169</v>
      </c>
      <c r="I170" s="5">
        <v>39616</v>
      </c>
      <c r="J170" s="6">
        <v>0.78</v>
      </c>
      <c r="K170">
        <v>23.37</v>
      </c>
      <c r="L170" s="6">
        <f t="shared" si="0"/>
        <v>23.91098703135249</v>
      </c>
      <c r="M170" s="18">
        <f t="shared" si="1"/>
        <v>1.5940658020901661</v>
      </c>
      <c r="N170" s="7">
        <f t="shared" si="2"/>
        <v>15.188131604180333</v>
      </c>
      <c r="O170" s="7">
        <f t="shared" si="9"/>
        <v>0.006490819335004616</v>
      </c>
      <c r="P170" s="6">
        <f t="shared" si="10"/>
        <v>0.38944916010027697</v>
      </c>
      <c r="Q170" s="7">
        <f t="shared" si="11"/>
        <v>3.8775176518761967</v>
      </c>
      <c r="R170">
        <f t="shared" si="12"/>
        <v>0.553931093125171</v>
      </c>
      <c r="S170">
        <f t="shared" si="3"/>
        <v>-113.91098703135249</v>
      </c>
      <c r="T170">
        <f t="shared" si="4"/>
        <v>113.91098703135249</v>
      </c>
      <c r="U170">
        <f t="shared" si="5"/>
        <v>4.405934197909834</v>
      </c>
      <c r="V170">
        <f t="shared" si="6"/>
        <v>19.594065802090167</v>
      </c>
      <c r="W170">
        <f t="shared" si="14"/>
        <v>5.6600675312431665</v>
      </c>
      <c r="X170">
        <f t="shared" si="15"/>
        <v>20.848199135423503</v>
      </c>
    </row>
    <row r="171" spans="8:24" ht="12.75">
      <c r="H171" s="4">
        <v>170</v>
      </c>
      <c r="I171" s="5">
        <v>39617</v>
      </c>
      <c r="J171" s="6">
        <v>1</v>
      </c>
      <c r="K171">
        <v>23.4</v>
      </c>
      <c r="L171" s="6">
        <f t="shared" si="0"/>
        <v>23.94752921228588</v>
      </c>
      <c r="M171" s="18">
        <f t="shared" si="1"/>
        <v>1.5965019474857252</v>
      </c>
      <c r="N171" s="7">
        <f t="shared" si="2"/>
        <v>15.19300389497145</v>
      </c>
      <c r="O171" s="7">
        <f t="shared" si="9"/>
        <v>0.004872290791118061</v>
      </c>
      <c r="P171" s="6">
        <f t="shared" si="10"/>
        <v>0.2923374474670837</v>
      </c>
      <c r="Q171" s="7">
        <f t="shared" si="11"/>
        <v>3.687210099597067</v>
      </c>
      <c r="R171">
        <f t="shared" si="12"/>
        <v>0.5267442999424381</v>
      </c>
      <c r="S171">
        <f t="shared" si="3"/>
        <v>-113.94752921228589</v>
      </c>
      <c r="T171">
        <f t="shared" si="4"/>
        <v>113.94752921228589</v>
      </c>
      <c r="U171">
        <f t="shared" si="5"/>
        <v>4.403498052514275</v>
      </c>
      <c r="V171">
        <f t="shared" si="6"/>
        <v>19.596501947485727</v>
      </c>
      <c r="W171">
        <f t="shared" si="14"/>
        <v>5.661298052514274</v>
      </c>
      <c r="X171">
        <f t="shared" si="15"/>
        <v>20.854301947485727</v>
      </c>
    </row>
    <row r="172" spans="8:24" ht="12.75">
      <c r="H172" s="4">
        <v>171</v>
      </c>
      <c r="I172" s="5">
        <v>39618</v>
      </c>
      <c r="J172" s="6">
        <v>1.22</v>
      </c>
      <c r="K172">
        <v>23.42</v>
      </c>
      <c r="L172" s="6">
        <f t="shared" si="0"/>
        <v>23.971905619861083</v>
      </c>
      <c r="M172" s="18">
        <f t="shared" si="1"/>
        <v>1.5981270413240722</v>
      </c>
      <c r="N172" s="7">
        <f t="shared" si="2"/>
        <v>15.196254082648144</v>
      </c>
      <c r="O172" s="7">
        <f t="shared" si="9"/>
        <v>0.0032501876766932725</v>
      </c>
      <c r="P172" s="6">
        <f t="shared" si="10"/>
        <v>0.19501126060159635</v>
      </c>
      <c r="Q172" s="7">
        <f t="shared" si="11"/>
        <v>2.9151912025952953</v>
      </c>
      <c r="R172">
        <f t="shared" si="12"/>
        <v>0.4164558860850422</v>
      </c>
      <c r="S172">
        <f t="shared" si="3"/>
        <v>-113.97190561986109</v>
      </c>
      <c r="T172">
        <f t="shared" si="4"/>
        <v>113.97190561986109</v>
      </c>
      <c r="U172">
        <f t="shared" si="5"/>
        <v>4.401872958675927</v>
      </c>
      <c r="V172">
        <f t="shared" si="6"/>
        <v>19.598127041324073</v>
      </c>
      <c r="W172">
        <f t="shared" si="14"/>
        <v>5.663339625342593</v>
      </c>
      <c r="X172">
        <f t="shared" si="15"/>
        <v>20.85959370799074</v>
      </c>
    </row>
    <row r="173" spans="8:24" ht="12.75">
      <c r="H173" s="4">
        <v>172</v>
      </c>
      <c r="I173" s="5">
        <v>39619</v>
      </c>
      <c r="J173" s="6">
        <v>1.43</v>
      </c>
      <c r="K173">
        <v>23.43</v>
      </c>
      <c r="L173" s="6">
        <f t="shared" si="0"/>
        <v>23.984098317413082</v>
      </c>
      <c r="M173" s="18">
        <f t="shared" si="1"/>
        <v>1.5989398878275387</v>
      </c>
      <c r="N173" s="7">
        <f t="shared" si="2"/>
        <v>15.197879775655078</v>
      </c>
      <c r="O173" s="7">
        <f t="shared" si="9"/>
        <v>0.00162569300693427</v>
      </c>
      <c r="P173" s="6">
        <f t="shared" si="10"/>
        <v>0.0975415804160562</v>
      </c>
      <c r="Q173" s="7">
        <f t="shared" si="11"/>
        <v>2.431394326173759</v>
      </c>
      <c r="R173">
        <f t="shared" si="12"/>
        <v>0.3473420465962513</v>
      </c>
      <c r="S173">
        <f t="shared" si="3"/>
        <v>-113.98409831741309</v>
      </c>
      <c r="T173">
        <f t="shared" si="4"/>
        <v>113.98409831741309</v>
      </c>
      <c r="U173">
        <f t="shared" si="5"/>
        <v>4.401060112172461</v>
      </c>
      <c r="V173">
        <f t="shared" si="6"/>
        <v>19.59893988782754</v>
      </c>
      <c r="W173">
        <f t="shared" si="14"/>
        <v>5.666026778839127</v>
      </c>
      <c r="X173">
        <f t="shared" si="15"/>
        <v>20.863906554494207</v>
      </c>
    </row>
    <row r="174" spans="8:24" ht="12.75">
      <c r="H174" s="4">
        <v>173</v>
      </c>
      <c r="I174" s="5">
        <v>39620</v>
      </c>
      <c r="J174" s="6">
        <v>1.65</v>
      </c>
      <c r="K174">
        <v>23.43</v>
      </c>
      <c r="L174" s="6">
        <f t="shared" si="0"/>
        <v>23.984098317413082</v>
      </c>
      <c r="M174" s="18">
        <f t="shared" si="1"/>
        <v>1.5989398878275387</v>
      </c>
      <c r="N174" s="7">
        <f t="shared" si="2"/>
        <v>15.197879775655078</v>
      </c>
      <c r="O174" s="7">
        <f t="shared" si="9"/>
        <v>0</v>
      </c>
      <c r="P174" s="6">
        <f t="shared" si="10"/>
        <v>0</v>
      </c>
      <c r="Q174" s="7">
        <f t="shared" si="11"/>
        <v>1.9462998976450763</v>
      </c>
      <c r="R174">
        <f t="shared" si="12"/>
        <v>0.2780428425207252</v>
      </c>
      <c r="S174">
        <f t="shared" si="3"/>
        <v>-113.98409831741309</v>
      </c>
      <c r="T174">
        <f t="shared" si="4"/>
        <v>113.98409831741309</v>
      </c>
      <c r="U174">
        <f t="shared" si="5"/>
        <v>4.401060112172461</v>
      </c>
      <c r="V174">
        <f t="shared" si="6"/>
        <v>19.59893988782754</v>
      </c>
      <c r="W174">
        <f t="shared" si="14"/>
        <v>5.669693445505794</v>
      </c>
      <c r="X174">
        <f t="shared" si="15"/>
        <v>20.867573221160875</v>
      </c>
    </row>
    <row r="175" spans="8:24" ht="12.75">
      <c r="H175" s="4">
        <v>174</v>
      </c>
      <c r="I175" s="5">
        <v>39621</v>
      </c>
      <c r="J175" s="6">
        <v>1.87</v>
      </c>
      <c r="K175">
        <v>23.43</v>
      </c>
      <c r="L175" s="6">
        <f t="shared" si="0"/>
        <v>23.984098317413082</v>
      </c>
      <c r="M175" s="18">
        <f t="shared" si="1"/>
        <v>1.5989398878275387</v>
      </c>
      <c r="N175" s="7">
        <f t="shared" si="2"/>
        <v>15.197879775655078</v>
      </c>
      <c r="O175" s="7">
        <f t="shared" si="9"/>
        <v>0</v>
      </c>
      <c r="P175" s="6">
        <f t="shared" si="10"/>
        <v>0</v>
      </c>
      <c r="Q175" s="7">
        <f t="shared" si="11"/>
        <v>1.4606157792064778</v>
      </c>
      <c r="R175">
        <f t="shared" si="12"/>
        <v>0.20865939702949682</v>
      </c>
      <c r="S175">
        <f t="shared" si="3"/>
        <v>-113.98409831741309</v>
      </c>
      <c r="T175">
        <f t="shared" si="4"/>
        <v>113.98409831741309</v>
      </c>
      <c r="U175">
        <f t="shared" si="5"/>
        <v>4.401060112172461</v>
      </c>
      <c r="V175">
        <f t="shared" si="6"/>
        <v>19.59893988782754</v>
      </c>
      <c r="W175">
        <f t="shared" si="14"/>
        <v>5.67336011217246</v>
      </c>
      <c r="X175">
        <f t="shared" si="15"/>
        <v>20.871239887827542</v>
      </c>
    </row>
    <row r="176" spans="8:24" ht="12.75">
      <c r="H176" s="4">
        <v>175</v>
      </c>
      <c r="I176" s="5">
        <v>39622</v>
      </c>
      <c r="J176" s="6">
        <v>2.08</v>
      </c>
      <c r="K176">
        <v>23.43</v>
      </c>
      <c r="L176" s="6">
        <f t="shared" si="0"/>
        <v>23.984098317413082</v>
      </c>
      <c r="M176" s="18">
        <f t="shared" si="1"/>
        <v>1.5989398878275387</v>
      </c>
      <c r="N176" s="7">
        <f t="shared" si="2"/>
        <v>15.197879775655078</v>
      </c>
      <c r="O176" s="7">
        <f t="shared" si="9"/>
        <v>0</v>
      </c>
      <c r="P176" s="6">
        <f t="shared" si="10"/>
        <v>0</v>
      </c>
      <c r="Q176" s="7">
        <f t="shared" si="11"/>
        <v>0.9743394485850132</v>
      </c>
      <c r="R176">
        <f t="shared" si="12"/>
        <v>0.13919134979785902</v>
      </c>
      <c r="S176">
        <f t="shared" si="3"/>
        <v>-113.98409831741309</v>
      </c>
      <c r="T176">
        <f t="shared" si="4"/>
        <v>113.98409831741309</v>
      </c>
      <c r="U176">
        <f t="shared" si="5"/>
        <v>4.401060112172461</v>
      </c>
      <c r="V176">
        <f t="shared" si="6"/>
        <v>19.59893988782754</v>
      </c>
      <c r="W176">
        <f t="shared" si="14"/>
        <v>5.67686011217246</v>
      </c>
      <c r="X176">
        <f t="shared" si="15"/>
        <v>20.87473988782754</v>
      </c>
    </row>
    <row r="177" spans="8:24" ht="12.75">
      <c r="H177" s="4">
        <v>176</v>
      </c>
      <c r="I177" s="5">
        <v>39623</v>
      </c>
      <c r="J177" s="6">
        <v>2.3</v>
      </c>
      <c r="K177">
        <v>23.42</v>
      </c>
      <c r="L177" s="6">
        <f t="shared" si="0"/>
        <v>23.971905619861083</v>
      </c>
      <c r="M177" s="18">
        <f t="shared" si="1"/>
        <v>1.5981270413240722</v>
      </c>
      <c r="N177" s="7">
        <f t="shared" si="2"/>
        <v>15.196254082648144</v>
      </c>
      <c r="O177" s="7">
        <f t="shared" si="9"/>
        <v>-0.00162569300693427</v>
      </c>
      <c r="P177" s="6">
        <f t="shared" si="10"/>
        <v>-0.0975415804160562</v>
      </c>
      <c r="Q177" s="7">
        <f t="shared" si="11"/>
        <v>0.48734870806868</v>
      </c>
      <c r="R177">
        <f t="shared" si="12"/>
        <v>0.06962124400981143</v>
      </c>
      <c r="S177">
        <f t="shared" si="3"/>
        <v>-113.97190561986109</v>
      </c>
      <c r="T177">
        <f t="shared" si="4"/>
        <v>113.97190561986109</v>
      </c>
      <c r="U177">
        <f t="shared" si="5"/>
        <v>4.401872958675927</v>
      </c>
      <c r="V177">
        <f t="shared" si="6"/>
        <v>19.598127041324073</v>
      </c>
      <c r="W177">
        <f t="shared" si="14"/>
        <v>5.681339625342593</v>
      </c>
      <c r="X177">
        <f t="shared" si="15"/>
        <v>20.87759370799074</v>
      </c>
    </row>
    <row r="178" spans="8:24" ht="12.75">
      <c r="H178" s="4">
        <v>177</v>
      </c>
      <c r="I178" s="5">
        <v>39624</v>
      </c>
      <c r="J178" s="6">
        <v>2.52</v>
      </c>
      <c r="K178">
        <v>23.4</v>
      </c>
      <c r="L178" s="6">
        <f t="shared" si="0"/>
        <v>23.94752921228588</v>
      </c>
      <c r="M178" s="18">
        <f t="shared" si="1"/>
        <v>1.5965019474857252</v>
      </c>
      <c r="N178" s="7">
        <f t="shared" si="2"/>
        <v>15.19300389497145</v>
      </c>
      <c r="O178" s="7">
        <f t="shared" si="9"/>
        <v>-0.0032501876766932725</v>
      </c>
      <c r="P178" s="6">
        <f t="shared" si="10"/>
        <v>-0.19501126060159635</v>
      </c>
      <c r="Q178" s="7">
        <f t="shared" si="11"/>
        <v>0</v>
      </c>
      <c r="R178">
        <f t="shared" si="12"/>
        <v>0</v>
      </c>
      <c r="S178">
        <f t="shared" si="3"/>
        <v>-113.94752921228589</v>
      </c>
      <c r="T178">
        <f t="shared" si="4"/>
        <v>113.94752921228589</v>
      </c>
      <c r="U178">
        <f t="shared" si="5"/>
        <v>4.403498052514275</v>
      </c>
      <c r="V178">
        <f t="shared" si="6"/>
        <v>19.596501947485727</v>
      </c>
      <c r="W178">
        <f t="shared" si="14"/>
        <v>5.686631385847607</v>
      </c>
      <c r="X178">
        <f t="shared" si="15"/>
        <v>20.879635280819063</v>
      </c>
    </row>
    <row r="179" spans="8:24" ht="12.75">
      <c r="H179" s="4">
        <v>178</v>
      </c>
      <c r="I179" s="5">
        <v>39625</v>
      </c>
      <c r="J179" s="6">
        <v>2.72</v>
      </c>
      <c r="K179">
        <v>23.38</v>
      </c>
      <c r="L179" s="6">
        <f t="shared" si="0"/>
        <v>23.923164771014857</v>
      </c>
      <c r="M179" s="18">
        <f t="shared" si="1"/>
        <v>1.5948776514009906</v>
      </c>
      <c r="N179" s="7">
        <f t="shared" si="2"/>
        <v>15.18975530280198</v>
      </c>
      <c r="O179" s="7">
        <f t="shared" si="9"/>
        <v>-0.0032485921694700437</v>
      </c>
      <c r="P179" s="6">
        <f t="shared" si="10"/>
        <v>-0.19491553016820262</v>
      </c>
      <c r="Q179" s="7">
        <f t="shared" si="11"/>
        <v>-0.38992679076979897</v>
      </c>
      <c r="R179">
        <f t="shared" si="12"/>
        <v>-0.05570382725282842</v>
      </c>
      <c r="S179">
        <f t="shared" si="3"/>
        <v>-113.92316477101487</v>
      </c>
      <c r="T179">
        <f t="shared" si="4"/>
        <v>113.92316477101487</v>
      </c>
      <c r="U179">
        <f t="shared" si="5"/>
        <v>4.405122348599009</v>
      </c>
      <c r="V179">
        <f t="shared" si="6"/>
        <v>19.594877651400992</v>
      </c>
      <c r="W179">
        <f t="shared" si="14"/>
        <v>5.691589015265675</v>
      </c>
      <c r="X179">
        <f t="shared" si="15"/>
        <v>20.881344318067658</v>
      </c>
    </row>
    <row r="180" spans="8:24" ht="12.75">
      <c r="H180" s="4">
        <v>179</v>
      </c>
      <c r="I180" s="5">
        <v>39626</v>
      </c>
      <c r="J180" s="6">
        <v>2.93</v>
      </c>
      <c r="K180">
        <v>23.35</v>
      </c>
      <c r="L180" s="6">
        <f t="shared" si="0"/>
        <v>23.88664050121409</v>
      </c>
      <c r="M180" s="18">
        <f t="shared" si="1"/>
        <v>1.5924427000809394</v>
      </c>
      <c r="N180" s="7">
        <f t="shared" si="2"/>
        <v>15.184885400161878</v>
      </c>
      <c r="O180" s="7">
        <f t="shared" si="9"/>
        <v>-0.0048699026401024526</v>
      </c>
      <c r="P180" s="6">
        <f t="shared" si="10"/>
        <v>-0.29219415840614715</v>
      </c>
      <c r="Q180" s="7">
        <f t="shared" si="11"/>
        <v>-0.7796625295920023</v>
      </c>
      <c r="R180">
        <f t="shared" si="12"/>
        <v>-0.11138036137028605</v>
      </c>
      <c r="S180">
        <f t="shared" si="3"/>
        <v>-113.88664050121409</v>
      </c>
      <c r="T180">
        <f t="shared" si="4"/>
        <v>113.88664050121409</v>
      </c>
      <c r="U180">
        <f t="shared" si="5"/>
        <v>4.407557299919061</v>
      </c>
      <c r="V180">
        <f t="shared" si="6"/>
        <v>19.592442700080937</v>
      </c>
      <c r="W180">
        <f t="shared" si="14"/>
        <v>5.697523966585727</v>
      </c>
      <c r="X180">
        <f t="shared" si="15"/>
        <v>20.882409366747606</v>
      </c>
    </row>
    <row r="181" spans="8:24" ht="12.75">
      <c r="H181" s="4">
        <v>180</v>
      </c>
      <c r="I181" s="5">
        <v>39627</v>
      </c>
      <c r="J181" s="6">
        <v>3.13</v>
      </c>
      <c r="K181">
        <v>23.32</v>
      </c>
      <c r="L181" s="6">
        <f t="shared" si="0"/>
        <v>23.850143040767303</v>
      </c>
      <c r="M181" s="18">
        <f t="shared" si="1"/>
        <v>1.5900095360511535</v>
      </c>
      <c r="N181" s="7">
        <f t="shared" si="2"/>
        <v>15.180019072102308</v>
      </c>
      <c r="O181" s="7">
        <f t="shared" si="9"/>
        <v>-0.004866328059570435</v>
      </c>
      <c r="P181" s="6">
        <f t="shared" si="10"/>
        <v>-0.2919796835742261</v>
      </c>
      <c r="Q181" s="7">
        <f t="shared" si="11"/>
        <v>-1.0716422131662284</v>
      </c>
      <c r="R181">
        <f t="shared" si="12"/>
        <v>-0.15309174473803264</v>
      </c>
      <c r="S181">
        <f t="shared" si="3"/>
        <v>-113.8501430407673</v>
      </c>
      <c r="T181">
        <f t="shared" si="4"/>
        <v>113.8501430407673</v>
      </c>
      <c r="U181">
        <f t="shared" si="5"/>
        <v>4.409990463948846</v>
      </c>
      <c r="V181">
        <f t="shared" si="6"/>
        <v>19.590009536051156</v>
      </c>
      <c r="W181">
        <f t="shared" si="14"/>
        <v>5.7032904639488455</v>
      </c>
      <c r="X181">
        <f t="shared" si="15"/>
        <v>20.883309536051158</v>
      </c>
    </row>
    <row r="182" spans="8:24" ht="12.75">
      <c r="H182" s="4">
        <v>181</v>
      </c>
      <c r="I182" s="5">
        <v>39628</v>
      </c>
      <c r="J182" s="6">
        <v>3.33</v>
      </c>
      <c r="K182">
        <v>23.27</v>
      </c>
      <c r="L182" s="6">
        <f t="shared" si="0"/>
        <v>23.78937333004068</v>
      </c>
      <c r="M182" s="18">
        <f t="shared" si="1"/>
        <v>1.585958222002712</v>
      </c>
      <c r="N182" s="7">
        <f t="shared" si="2"/>
        <v>15.171916444005424</v>
      </c>
      <c r="O182" s="7">
        <f t="shared" si="9"/>
        <v>-0.00810262809688389</v>
      </c>
      <c r="P182" s="6">
        <f t="shared" si="10"/>
        <v>-0.4861576858130334</v>
      </c>
      <c r="Q182" s="7">
        <f t="shared" si="11"/>
        <v>-1.5577998989792619</v>
      </c>
      <c r="R182">
        <f t="shared" si="12"/>
        <v>-0.22254284271132313</v>
      </c>
      <c r="S182">
        <f t="shared" si="3"/>
        <v>-113.78937333004069</v>
      </c>
      <c r="T182">
        <f t="shared" si="4"/>
        <v>113.78937333004069</v>
      </c>
      <c r="U182">
        <f t="shared" si="5"/>
        <v>4.414041777997287</v>
      </c>
      <c r="V182">
        <f t="shared" si="6"/>
        <v>19.585958222002713</v>
      </c>
      <c r="W182">
        <f t="shared" si="14"/>
        <v>5.7106751113306204</v>
      </c>
      <c r="X182">
        <f t="shared" si="15"/>
        <v>20.882591555336045</v>
      </c>
    </row>
    <row r="183" spans="8:24" ht="12.75">
      <c r="H183" s="4">
        <v>182</v>
      </c>
      <c r="I183" s="5">
        <v>39629</v>
      </c>
      <c r="J183" s="6">
        <v>3.53</v>
      </c>
      <c r="K183">
        <v>23.22</v>
      </c>
      <c r="L183" s="6">
        <f t="shared" si="0"/>
        <v>23.728677582657248</v>
      </c>
      <c r="M183" s="18">
        <f t="shared" si="1"/>
        <v>1.5819118388438165</v>
      </c>
      <c r="N183" s="7">
        <f t="shared" si="2"/>
        <v>15.163823677687633</v>
      </c>
      <c r="O183" s="7">
        <f t="shared" si="9"/>
        <v>-0.00809276631779099</v>
      </c>
      <c r="P183" s="6">
        <f t="shared" si="10"/>
        <v>-0.48556597906745935</v>
      </c>
      <c r="Q183" s="7">
        <f t="shared" si="11"/>
        <v>-2.043365878046721</v>
      </c>
      <c r="R183">
        <f t="shared" si="12"/>
        <v>-0.2919094111495316</v>
      </c>
      <c r="S183">
        <f t="shared" si="3"/>
        <v>-113.72867758265726</v>
      </c>
      <c r="T183">
        <f t="shared" si="4"/>
        <v>113.72867758265726</v>
      </c>
      <c r="U183">
        <f t="shared" si="5"/>
        <v>4.418088161156183</v>
      </c>
      <c r="V183">
        <f t="shared" si="6"/>
        <v>19.581911838843816</v>
      </c>
      <c r="W183">
        <f t="shared" si="14"/>
        <v>5.718054827822849</v>
      </c>
      <c r="X183">
        <f t="shared" si="15"/>
        <v>20.881878505510482</v>
      </c>
    </row>
    <row r="184" spans="8:24" ht="12.75">
      <c r="H184" s="4">
        <v>183</v>
      </c>
      <c r="I184" s="5">
        <v>39630</v>
      </c>
      <c r="J184" s="6">
        <v>3.73</v>
      </c>
      <c r="K184">
        <v>23.15</v>
      </c>
      <c r="L184" s="6">
        <f t="shared" si="0"/>
        <v>23.64382719531084</v>
      </c>
      <c r="M184" s="18">
        <f t="shared" si="1"/>
        <v>1.5762551463540562</v>
      </c>
      <c r="N184" s="7">
        <f t="shared" si="2"/>
        <v>15.152510292708111</v>
      </c>
      <c r="O184" s="7">
        <f t="shared" si="9"/>
        <v>-0.011313384979521501</v>
      </c>
      <c r="P184" s="6">
        <f t="shared" si="10"/>
        <v>-0.6788030987712901</v>
      </c>
      <c r="Q184" s="7">
        <f t="shared" si="11"/>
        <v>-2.624627396401955</v>
      </c>
      <c r="R184">
        <f t="shared" si="12"/>
        <v>-0.374946770914565</v>
      </c>
      <c r="S184">
        <f t="shared" si="3"/>
        <v>-113.64382719531085</v>
      </c>
      <c r="T184">
        <f t="shared" si="4"/>
        <v>113.64382719531085</v>
      </c>
      <c r="U184">
        <f t="shared" si="5"/>
        <v>4.423744853645943</v>
      </c>
      <c r="V184">
        <f t="shared" si="6"/>
        <v>19.576255146354058</v>
      </c>
      <c r="W184">
        <f t="shared" si="14"/>
        <v>5.727044853645943</v>
      </c>
      <c r="X184">
        <f t="shared" si="15"/>
        <v>20.879555146354058</v>
      </c>
    </row>
    <row r="185" spans="8:24" ht="12.75">
      <c r="H185" s="4">
        <v>184</v>
      </c>
      <c r="I185" s="5">
        <v>39631</v>
      </c>
      <c r="J185" s="6">
        <v>3.93</v>
      </c>
      <c r="K185">
        <v>23.08</v>
      </c>
      <c r="L185" s="6">
        <f t="shared" si="0"/>
        <v>23.559120299721567</v>
      </c>
      <c r="M185" s="18">
        <f t="shared" si="1"/>
        <v>1.5706080199814378</v>
      </c>
      <c r="N185" s="7">
        <f t="shared" si="2"/>
        <v>15.141216039962876</v>
      </c>
      <c r="O185" s="7">
        <f t="shared" si="9"/>
        <v>-0.011294252745235767</v>
      </c>
      <c r="P185" s="6">
        <f t="shared" si="10"/>
        <v>-0.677655164714146</v>
      </c>
      <c r="Q185" s="7">
        <f t="shared" si="11"/>
        <v>-3.1072713005145047</v>
      </c>
      <c r="R185">
        <f t="shared" si="12"/>
        <v>-0.44389590007350066</v>
      </c>
      <c r="S185">
        <f t="shared" si="3"/>
        <v>-113.55912029972157</v>
      </c>
      <c r="T185">
        <f t="shared" si="4"/>
        <v>113.55912029972157</v>
      </c>
      <c r="U185">
        <f t="shared" si="5"/>
        <v>4.429391980018562</v>
      </c>
      <c r="V185">
        <f t="shared" si="6"/>
        <v>19.57060801998144</v>
      </c>
      <c r="W185">
        <f t="shared" si="14"/>
        <v>5.736025313351895</v>
      </c>
      <c r="X185">
        <f t="shared" si="15"/>
        <v>20.877241353314773</v>
      </c>
    </row>
    <row r="186" spans="8:24" ht="12.75">
      <c r="H186" s="4">
        <v>185</v>
      </c>
      <c r="I186" s="5">
        <v>39632</v>
      </c>
      <c r="J186" s="6">
        <v>4.12</v>
      </c>
      <c r="K186">
        <v>23.02</v>
      </c>
      <c r="L186" s="6">
        <f t="shared" si="0"/>
        <v>23.486627949836247</v>
      </c>
      <c r="M186" s="18">
        <f t="shared" si="1"/>
        <v>1.5657751966557498</v>
      </c>
      <c r="N186" s="7">
        <f t="shared" si="2"/>
        <v>15.1315503933115</v>
      </c>
      <c r="O186" s="7">
        <f t="shared" si="9"/>
        <v>-0.009665646651376036</v>
      </c>
      <c r="P186" s="6">
        <f t="shared" si="10"/>
        <v>-0.5799387990825622</v>
      </c>
      <c r="Q186" s="7">
        <f t="shared" si="11"/>
        <v>-3.4922945694288643</v>
      </c>
      <c r="R186">
        <f t="shared" si="12"/>
        <v>-0.49889922420412347</v>
      </c>
      <c r="S186">
        <f t="shared" si="3"/>
        <v>-113.48662794983625</v>
      </c>
      <c r="T186">
        <f t="shared" si="4"/>
        <v>113.48662794983625</v>
      </c>
      <c r="U186">
        <f t="shared" si="5"/>
        <v>4.43422480334425</v>
      </c>
      <c r="V186">
        <f t="shared" si="6"/>
        <v>19.56577519665575</v>
      </c>
      <c r="W186">
        <f t="shared" si="14"/>
        <v>5.74402480334425</v>
      </c>
      <c r="X186">
        <f t="shared" si="15"/>
        <v>20.87557519665575</v>
      </c>
    </row>
    <row r="187" spans="8:24" ht="12.75">
      <c r="H187" s="4">
        <v>186</v>
      </c>
      <c r="I187" s="5">
        <v>39633</v>
      </c>
      <c r="J187" s="6">
        <v>4.28</v>
      </c>
      <c r="K187">
        <v>22.93</v>
      </c>
      <c r="L187" s="6">
        <f t="shared" si="0"/>
        <v>23.37808474883063</v>
      </c>
      <c r="M187" s="18">
        <f t="shared" si="1"/>
        <v>1.5585389832553753</v>
      </c>
      <c r="N187" s="7">
        <f t="shared" si="2"/>
        <v>15.11707796651075</v>
      </c>
      <c r="O187" s="7">
        <f t="shared" si="9"/>
        <v>-0.014472426800749005</v>
      </c>
      <c r="P187" s="6">
        <f t="shared" si="10"/>
        <v>-0.8683456080449403</v>
      </c>
      <c r="Q187" s="7">
        <f t="shared" si="11"/>
        <v>-4.0684460190676575</v>
      </c>
      <c r="R187">
        <f t="shared" si="12"/>
        <v>-0.5812065741525225</v>
      </c>
      <c r="S187">
        <f t="shared" si="3"/>
        <v>-113.37808474883063</v>
      </c>
      <c r="T187">
        <f t="shared" si="4"/>
        <v>113.37808474883063</v>
      </c>
      <c r="U187">
        <f t="shared" si="5"/>
        <v>4.441461016744625</v>
      </c>
      <c r="V187">
        <f t="shared" si="6"/>
        <v>19.558538983255374</v>
      </c>
      <c r="W187">
        <f t="shared" si="14"/>
        <v>5.753927683411291</v>
      </c>
      <c r="X187">
        <f t="shared" si="15"/>
        <v>20.87100564992204</v>
      </c>
    </row>
    <row r="188" spans="8:24" ht="12.75">
      <c r="H188" s="4">
        <v>187</v>
      </c>
      <c r="I188" s="5">
        <v>39634</v>
      </c>
      <c r="J188" s="6">
        <v>4.48</v>
      </c>
      <c r="K188">
        <v>22.85</v>
      </c>
      <c r="L188" s="6">
        <f t="shared" si="0"/>
        <v>23.281797394921455</v>
      </c>
      <c r="M188" s="18">
        <f t="shared" si="1"/>
        <v>1.552119826328097</v>
      </c>
      <c r="N188" s="7">
        <f t="shared" si="2"/>
        <v>15.104239652656194</v>
      </c>
      <c r="O188" s="7">
        <f t="shared" si="9"/>
        <v>-0.012838313854556915</v>
      </c>
      <c r="P188" s="6">
        <f t="shared" si="10"/>
        <v>-0.7702988312734149</v>
      </c>
      <c r="Q188" s="7">
        <f t="shared" si="11"/>
        <v>-4.546765166766846</v>
      </c>
      <c r="R188">
        <f t="shared" si="12"/>
        <v>-0.6495378809666923</v>
      </c>
      <c r="S188">
        <f t="shared" si="3"/>
        <v>-113.28179739492145</v>
      </c>
      <c r="T188">
        <f t="shared" si="4"/>
        <v>113.28179739492145</v>
      </c>
      <c r="U188">
        <f t="shared" si="5"/>
        <v>4.447880173671903</v>
      </c>
      <c r="V188">
        <f t="shared" si="6"/>
        <v>19.552119826328095</v>
      </c>
      <c r="W188">
        <f t="shared" si="14"/>
        <v>5.7636801736719026</v>
      </c>
      <c r="X188">
        <f t="shared" si="15"/>
        <v>20.867919826328095</v>
      </c>
    </row>
    <row r="189" spans="8:24" ht="12.75">
      <c r="H189" s="4">
        <v>188</v>
      </c>
      <c r="I189" s="5">
        <v>39635</v>
      </c>
      <c r="J189" s="6">
        <v>4.65</v>
      </c>
      <c r="K189">
        <v>22.75</v>
      </c>
      <c r="L189" s="6">
        <f t="shared" si="0"/>
        <v>23.161694969256427</v>
      </c>
      <c r="M189" s="18">
        <f t="shared" si="1"/>
        <v>1.5441129979504284</v>
      </c>
      <c r="N189" s="7">
        <f t="shared" si="2"/>
        <v>15.088225995900856</v>
      </c>
      <c r="O189" s="7">
        <f t="shared" si="9"/>
        <v>-0.01601365675533728</v>
      </c>
      <c r="P189" s="6">
        <f t="shared" si="10"/>
        <v>-0.9608194053202368</v>
      </c>
      <c r="Q189" s="7">
        <f t="shared" si="11"/>
        <v>-5.02142688627405</v>
      </c>
      <c r="R189">
        <f t="shared" si="12"/>
        <v>-0.71734669803915</v>
      </c>
      <c r="S189">
        <f t="shared" si="3"/>
        <v>-113.16169496925643</v>
      </c>
      <c r="T189">
        <f t="shared" si="4"/>
        <v>113.16169496925643</v>
      </c>
      <c r="U189">
        <f t="shared" si="5"/>
        <v>4.455887002049571</v>
      </c>
      <c r="V189">
        <f t="shared" si="6"/>
        <v>19.544112997950428</v>
      </c>
      <c r="W189">
        <f t="shared" si="14"/>
        <v>5.7745203353829035</v>
      </c>
      <c r="X189">
        <f t="shared" si="15"/>
        <v>20.862746331283763</v>
      </c>
    </row>
    <row r="190" spans="8:24" ht="12.75">
      <c r="H190" s="4">
        <v>189</v>
      </c>
      <c r="I190" s="5">
        <v>39636</v>
      </c>
      <c r="J190" s="6">
        <v>4.82</v>
      </c>
      <c r="K190">
        <v>22.65</v>
      </c>
      <c r="L190" s="6">
        <f t="shared" si="0"/>
        <v>23.04187558769347</v>
      </c>
      <c r="M190" s="18">
        <f t="shared" si="1"/>
        <v>1.5361250391795649</v>
      </c>
      <c r="N190" s="7">
        <f t="shared" si="2"/>
        <v>15.07225007835913</v>
      </c>
      <c r="O190" s="7">
        <f t="shared" si="9"/>
        <v>-0.015975917541727114</v>
      </c>
      <c r="P190" s="6">
        <f t="shared" si="10"/>
        <v>-0.9585550525036268</v>
      </c>
      <c r="Q190" s="7">
        <f t="shared" si="11"/>
        <v>-5.494415959710217</v>
      </c>
      <c r="R190">
        <f t="shared" si="12"/>
        <v>-0.7849165656728881</v>
      </c>
      <c r="S190">
        <f t="shared" si="3"/>
        <v>-113.04187558769348</v>
      </c>
      <c r="T190">
        <f t="shared" si="4"/>
        <v>113.04187558769348</v>
      </c>
      <c r="U190">
        <f t="shared" si="5"/>
        <v>4.4638749608204344</v>
      </c>
      <c r="V190">
        <f t="shared" si="6"/>
        <v>19.536125039179566</v>
      </c>
      <c r="W190">
        <f t="shared" si="14"/>
        <v>5.7853416274871</v>
      </c>
      <c r="X190">
        <f t="shared" si="15"/>
        <v>20.857591705846232</v>
      </c>
    </row>
    <row r="191" spans="8:24" ht="12.75">
      <c r="H191" s="4">
        <v>190</v>
      </c>
      <c r="I191" s="5">
        <v>39637</v>
      </c>
      <c r="J191" s="6">
        <v>4.98</v>
      </c>
      <c r="K191">
        <v>22.55</v>
      </c>
      <c r="L191" s="6">
        <f t="shared" si="0"/>
        <v>22.922336858735687</v>
      </c>
      <c r="M191" s="18">
        <f t="shared" si="1"/>
        <v>1.528155790582379</v>
      </c>
      <c r="N191" s="7">
        <f t="shared" si="2"/>
        <v>15.056311581164758</v>
      </c>
      <c r="O191" s="7">
        <f t="shared" si="9"/>
        <v>-0.015938497194371237</v>
      </c>
      <c r="P191" s="6">
        <f t="shared" si="10"/>
        <v>-0.9563098316622742</v>
      </c>
      <c r="Q191" s="7">
        <f t="shared" si="11"/>
        <v>-5.771922692601201</v>
      </c>
      <c r="R191">
        <f t="shared" si="12"/>
        <v>-0.8245603846573145</v>
      </c>
      <c r="S191">
        <f t="shared" si="3"/>
        <v>-112.92233685873569</v>
      </c>
      <c r="T191">
        <f t="shared" si="4"/>
        <v>112.92233685873569</v>
      </c>
      <c r="U191">
        <f t="shared" si="5"/>
        <v>4.471844209417621</v>
      </c>
      <c r="V191">
        <f t="shared" si="6"/>
        <v>19.528155790582378</v>
      </c>
      <c r="W191">
        <f t="shared" si="14"/>
        <v>5.795977542750954</v>
      </c>
      <c r="X191">
        <f t="shared" si="15"/>
        <v>20.85228912391571</v>
      </c>
    </row>
    <row r="192" spans="8:24" ht="12.75">
      <c r="H192" s="4">
        <v>191</v>
      </c>
      <c r="I192" s="5">
        <v>39638</v>
      </c>
      <c r="J192" s="6">
        <v>5.13</v>
      </c>
      <c r="K192">
        <v>22.43</v>
      </c>
      <c r="L192" s="6">
        <f t="shared" si="0"/>
        <v>22.779257511374936</v>
      </c>
      <c r="M192" s="18">
        <f t="shared" si="1"/>
        <v>1.5186171674249958</v>
      </c>
      <c r="N192" s="7">
        <f t="shared" si="2"/>
        <v>15.037234334849991</v>
      </c>
      <c r="O192" s="7">
        <f t="shared" si="9"/>
        <v>-0.019077246314767038</v>
      </c>
      <c r="P192" s="6">
        <f t="shared" si="10"/>
        <v>-1.1446347788860223</v>
      </c>
      <c r="Q192" s="7">
        <f t="shared" si="11"/>
        <v>-6.2389023067730776</v>
      </c>
      <c r="R192">
        <f t="shared" si="12"/>
        <v>-0.8912717581104397</v>
      </c>
      <c r="S192">
        <f t="shared" si="3"/>
        <v>-112.77925751137495</v>
      </c>
      <c r="T192">
        <f t="shared" si="4"/>
        <v>112.77925751137495</v>
      </c>
      <c r="U192">
        <f t="shared" si="5"/>
        <v>4.481382832575004</v>
      </c>
      <c r="V192">
        <f t="shared" si="6"/>
        <v>19.518617167424996</v>
      </c>
      <c r="W192">
        <f t="shared" si="14"/>
        <v>5.808016165908336</v>
      </c>
      <c r="X192">
        <f t="shared" si="15"/>
        <v>20.84525050075833</v>
      </c>
    </row>
    <row r="193" spans="8:24" ht="12.75">
      <c r="H193" s="4">
        <v>192</v>
      </c>
      <c r="I193" s="5">
        <v>39639</v>
      </c>
      <c r="J193" s="6">
        <v>5.28</v>
      </c>
      <c r="K193">
        <v>22.32</v>
      </c>
      <c r="L193" s="6">
        <f t="shared" si="0"/>
        <v>22.648450011450098</v>
      </c>
      <c r="M193" s="18">
        <f t="shared" si="1"/>
        <v>1.5098966674300065</v>
      </c>
      <c r="N193" s="7">
        <f t="shared" si="2"/>
        <v>15.019793334860013</v>
      </c>
      <c r="O193" s="7">
        <f t="shared" si="9"/>
        <v>-0.017440999989977612</v>
      </c>
      <c r="P193" s="6">
        <f t="shared" si="10"/>
        <v>-1.0464599993986567</v>
      </c>
      <c r="Q193" s="7">
        <f t="shared" si="11"/>
        <v>-6.705423507089172</v>
      </c>
      <c r="R193">
        <f t="shared" si="12"/>
        <v>-0.9579176438698818</v>
      </c>
      <c r="S193">
        <f t="shared" si="3"/>
        <v>-112.64845001145011</v>
      </c>
      <c r="T193">
        <f t="shared" si="4"/>
        <v>112.64845001145011</v>
      </c>
      <c r="U193">
        <f t="shared" si="5"/>
        <v>4.490103332569992</v>
      </c>
      <c r="V193">
        <f t="shared" si="6"/>
        <v>19.509896667430006</v>
      </c>
      <c r="W193">
        <f t="shared" si="14"/>
        <v>5.8192366659033254</v>
      </c>
      <c r="X193">
        <f t="shared" si="15"/>
        <v>20.83903000076334</v>
      </c>
    </row>
    <row r="194" spans="8:24" ht="12.75">
      <c r="H194" s="4">
        <v>193</v>
      </c>
      <c r="I194" s="5">
        <v>39640</v>
      </c>
      <c r="J194" s="6">
        <v>5.42</v>
      </c>
      <c r="K194">
        <v>22.18</v>
      </c>
      <c r="L194" s="6">
        <f t="shared" si="0"/>
        <v>22.482444943790767</v>
      </c>
      <c r="M194" s="18">
        <f t="shared" si="1"/>
        <v>1.4988296629193845</v>
      </c>
      <c r="N194" s="7">
        <f t="shared" si="2"/>
        <v>14.997659325838768</v>
      </c>
      <c r="O194" s="7">
        <f t="shared" si="9"/>
        <v>-0.022134009021245404</v>
      </c>
      <c r="P194" s="6">
        <f t="shared" si="10"/>
        <v>-1.3280405412747243</v>
      </c>
      <c r="Q194" s="7">
        <f t="shared" si="11"/>
        <v>-7.165118440318956</v>
      </c>
      <c r="R194">
        <f t="shared" si="12"/>
        <v>-1.0235883486169937</v>
      </c>
      <c r="S194">
        <f t="shared" si="3"/>
        <v>-112.48244494379077</v>
      </c>
      <c r="T194">
        <f t="shared" si="4"/>
        <v>112.48244494379077</v>
      </c>
      <c r="U194">
        <f t="shared" si="5"/>
        <v>4.501170337080615</v>
      </c>
      <c r="V194">
        <f t="shared" si="6"/>
        <v>19.498829662919384</v>
      </c>
      <c r="W194">
        <f t="shared" si="14"/>
        <v>5.832637003747282</v>
      </c>
      <c r="X194">
        <f t="shared" si="15"/>
        <v>20.83029632958605</v>
      </c>
    </row>
    <row r="195" spans="8:24" ht="12.75">
      <c r="H195" s="4">
        <v>194</v>
      </c>
      <c r="I195" s="5">
        <v>39641</v>
      </c>
      <c r="J195" s="6">
        <v>5.55</v>
      </c>
      <c r="K195">
        <v>22.06</v>
      </c>
      <c r="L195" s="6">
        <f t="shared" si="0"/>
        <v>22.340575869236943</v>
      </c>
      <c r="M195" s="18">
        <f t="shared" si="1"/>
        <v>1.4893717246157963</v>
      </c>
      <c r="N195" s="7">
        <f t="shared" si="2"/>
        <v>14.978743449231592</v>
      </c>
      <c r="O195" s="7">
        <f t="shared" si="9"/>
        <v>-0.018915876607175974</v>
      </c>
      <c r="P195" s="6">
        <f t="shared" si="10"/>
        <v>-1.1349525964305585</v>
      </c>
      <c r="Q195" s="7">
        <f t="shared" si="11"/>
        <v>-7.5297722054761</v>
      </c>
      <c r="R195">
        <f t="shared" si="12"/>
        <v>-1.0756817436394428</v>
      </c>
      <c r="S195">
        <f t="shared" si="3"/>
        <v>-112.34057586923694</v>
      </c>
      <c r="T195">
        <f t="shared" si="4"/>
        <v>112.34057586923694</v>
      </c>
      <c r="U195">
        <f t="shared" si="5"/>
        <v>4.510628275384204</v>
      </c>
      <c r="V195">
        <f t="shared" si="6"/>
        <v>19.489371724615797</v>
      </c>
      <c r="W195">
        <f t="shared" si="14"/>
        <v>5.844261608717537</v>
      </c>
      <c r="X195">
        <f t="shared" si="15"/>
        <v>20.823005057949132</v>
      </c>
    </row>
    <row r="196" spans="8:24" ht="12.75">
      <c r="H196" s="4">
        <v>195</v>
      </c>
      <c r="I196" s="5">
        <v>39642</v>
      </c>
      <c r="J196" s="6">
        <v>5.67</v>
      </c>
      <c r="K196">
        <v>21.92</v>
      </c>
      <c r="L196" s="6">
        <f t="shared" si="0"/>
        <v>22.17554759813472</v>
      </c>
      <c r="M196" s="18">
        <f t="shared" si="1"/>
        <v>1.478369839875648</v>
      </c>
      <c r="N196" s="7">
        <f t="shared" si="2"/>
        <v>14.956739679751296</v>
      </c>
      <c r="O196" s="7">
        <f t="shared" si="9"/>
        <v>-0.022003769480296143</v>
      </c>
      <c r="P196" s="6">
        <f t="shared" si="10"/>
        <v>-1.3202261688177686</v>
      </c>
      <c r="Q196" s="7">
        <f t="shared" si="11"/>
        <v>-7.889178968973631</v>
      </c>
      <c r="R196">
        <f t="shared" si="12"/>
        <v>-1.127025566996233</v>
      </c>
      <c r="S196">
        <f t="shared" si="3"/>
        <v>-112.17554759813473</v>
      </c>
      <c r="T196">
        <f t="shared" si="4"/>
        <v>112.17554759813473</v>
      </c>
      <c r="U196">
        <f t="shared" si="5"/>
        <v>4.521630160124351</v>
      </c>
      <c r="V196">
        <f t="shared" si="6"/>
        <v>19.478369839875647</v>
      </c>
      <c r="W196">
        <f t="shared" si="14"/>
        <v>5.857263493457684</v>
      </c>
      <c r="X196">
        <f t="shared" si="15"/>
        <v>20.81400317320898</v>
      </c>
    </row>
    <row r="197" spans="8:24" ht="12.75">
      <c r="H197" s="4">
        <v>196</v>
      </c>
      <c r="I197" s="5">
        <v>39643</v>
      </c>
      <c r="J197" s="6">
        <v>5.78</v>
      </c>
      <c r="K197">
        <v>21.77</v>
      </c>
      <c r="L197" s="6">
        <f t="shared" si="0"/>
        <v>21.999305320181154</v>
      </c>
      <c r="M197" s="18">
        <f t="shared" si="1"/>
        <v>1.4666203546787435</v>
      </c>
      <c r="N197" s="7">
        <f t="shared" si="2"/>
        <v>14.933240709357488</v>
      </c>
      <c r="O197" s="7">
        <f t="shared" si="9"/>
        <v>-0.023498970393807994</v>
      </c>
      <c r="P197" s="6">
        <f t="shared" si="10"/>
        <v>-1.4099382236284796</v>
      </c>
      <c r="Q197" s="7">
        <f t="shared" si="11"/>
        <v>-8.340562140098484</v>
      </c>
      <c r="R197">
        <f t="shared" si="12"/>
        <v>-1.1915088771569262</v>
      </c>
      <c r="S197">
        <f t="shared" si="3"/>
        <v>-111.99930532018115</v>
      </c>
      <c r="T197">
        <f t="shared" si="4"/>
        <v>111.99930532018115</v>
      </c>
      <c r="U197">
        <f t="shared" si="5"/>
        <v>4.533379645321257</v>
      </c>
      <c r="V197">
        <f t="shared" si="6"/>
        <v>19.466620354678742</v>
      </c>
      <c r="W197">
        <f t="shared" si="14"/>
        <v>5.870846311987923</v>
      </c>
      <c r="X197">
        <f t="shared" si="15"/>
        <v>20.80408702134541</v>
      </c>
    </row>
    <row r="198" spans="8:24" ht="12.75">
      <c r="H198" s="4">
        <v>197</v>
      </c>
      <c r="I198" s="5">
        <v>39644</v>
      </c>
      <c r="J198" s="6">
        <v>5.9</v>
      </c>
      <c r="K198">
        <v>21.62</v>
      </c>
      <c r="L198" s="6">
        <f t="shared" si="0"/>
        <v>21.823649262498684</v>
      </c>
      <c r="M198" s="18">
        <f t="shared" si="1"/>
        <v>1.4549099508332455</v>
      </c>
      <c r="N198" s="7">
        <f t="shared" si="2"/>
        <v>14.909819901666491</v>
      </c>
      <c r="O198" s="7">
        <f t="shared" si="9"/>
        <v>-0.023420807690996526</v>
      </c>
      <c r="P198" s="6">
        <f t="shared" si="10"/>
        <v>-1.4052484614597915</v>
      </c>
      <c r="Q198" s="7">
        <f t="shared" si="11"/>
        <v>-8.789500769896001</v>
      </c>
      <c r="R198">
        <f t="shared" si="12"/>
        <v>-1.2556429671280003</v>
      </c>
      <c r="S198">
        <f t="shared" si="3"/>
        <v>-111.82364926249869</v>
      </c>
      <c r="T198">
        <f t="shared" si="4"/>
        <v>111.82364926249869</v>
      </c>
      <c r="U198">
        <f t="shared" si="5"/>
        <v>4.545090049166754</v>
      </c>
      <c r="V198">
        <f t="shared" si="6"/>
        <v>19.454909950833247</v>
      </c>
      <c r="W198">
        <f t="shared" si="14"/>
        <v>5.884556715833421</v>
      </c>
      <c r="X198">
        <f t="shared" si="15"/>
        <v>20.794376617499914</v>
      </c>
    </row>
    <row r="199" spans="8:24" ht="12.75">
      <c r="H199" s="4">
        <v>198</v>
      </c>
      <c r="I199" s="5">
        <v>39645</v>
      </c>
      <c r="J199" s="6">
        <v>5.98</v>
      </c>
      <c r="K199">
        <v>21.47</v>
      </c>
      <c r="L199" s="6">
        <f t="shared" si="0"/>
        <v>21.648572067639932</v>
      </c>
      <c r="M199" s="18">
        <f t="shared" si="1"/>
        <v>1.4432381378426622</v>
      </c>
      <c r="N199" s="7">
        <f t="shared" si="2"/>
        <v>14.886476275685325</v>
      </c>
      <c r="O199" s="7">
        <f t="shared" si="9"/>
        <v>-0.023343625981166127</v>
      </c>
      <c r="P199" s="6">
        <f t="shared" si="10"/>
        <v>-1.4006175588699676</v>
      </c>
      <c r="Q199" s="7">
        <f t="shared" si="11"/>
        <v>-9.045483549879947</v>
      </c>
      <c r="R199">
        <f t="shared" si="12"/>
        <v>-1.2922119356971353</v>
      </c>
      <c r="S199">
        <f t="shared" si="3"/>
        <v>-111.64857206763993</v>
      </c>
      <c r="T199">
        <f t="shared" si="4"/>
        <v>111.64857206763993</v>
      </c>
      <c r="U199">
        <f t="shared" si="5"/>
        <v>4.556761862157338</v>
      </c>
      <c r="V199">
        <f t="shared" si="6"/>
        <v>19.443238137842663</v>
      </c>
      <c r="W199">
        <f t="shared" si="14"/>
        <v>5.897561862157338</v>
      </c>
      <c r="X199">
        <f t="shared" si="15"/>
        <v>20.784038137842664</v>
      </c>
    </row>
    <row r="200" spans="8:24" ht="12.75">
      <c r="H200" s="4">
        <v>199</v>
      </c>
      <c r="I200" s="5">
        <v>39646</v>
      </c>
      <c r="J200" s="6">
        <v>6.08</v>
      </c>
      <c r="K200">
        <v>21.3</v>
      </c>
      <c r="L200" s="6">
        <f t="shared" si="0"/>
        <v>21.450841865837738</v>
      </c>
      <c r="M200" s="18">
        <f t="shared" si="1"/>
        <v>1.4300561243891825</v>
      </c>
      <c r="N200" s="7">
        <f t="shared" si="2"/>
        <v>14.860112248778364</v>
      </c>
      <c r="O200" s="7">
        <f t="shared" si="9"/>
        <v>-0.026364026906961158</v>
      </c>
      <c r="P200" s="6">
        <f t="shared" si="10"/>
        <v>-1.5818416144176695</v>
      </c>
      <c r="Q200" s="7">
        <f t="shared" si="11"/>
        <v>-9.58086516489896</v>
      </c>
      <c r="R200">
        <f t="shared" si="12"/>
        <v>-1.3686950235569941</v>
      </c>
      <c r="S200">
        <f t="shared" si="3"/>
        <v>-111.45084186583773</v>
      </c>
      <c r="T200">
        <f t="shared" si="4"/>
        <v>111.45084186583773</v>
      </c>
      <c r="U200">
        <f t="shared" si="5"/>
        <v>4.569943875610818</v>
      </c>
      <c r="V200">
        <f t="shared" si="6"/>
        <v>19.430056124389182</v>
      </c>
      <c r="W200">
        <f t="shared" si="14"/>
        <v>5.912410542277485</v>
      </c>
      <c r="X200">
        <f t="shared" si="15"/>
        <v>20.77252279105585</v>
      </c>
    </row>
    <row r="201" spans="8:24" ht="12.75">
      <c r="H201" s="4">
        <v>200</v>
      </c>
      <c r="I201" s="5">
        <v>39647</v>
      </c>
      <c r="J201" s="6">
        <v>6.17</v>
      </c>
      <c r="K201">
        <v>21.13</v>
      </c>
      <c r="L201" s="6">
        <f t="shared" si="0"/>
        <v>21.253835441082465</v>
      </c>
      <c r="M201" s="18">
        <f t="shared" si="1"/>
        <v>1.416922362738831</v>
      </c>
      <c r="N201" s="7">
        <f t="shared" si="2"/>
        <v>14.833844725477661</v>
      </c>
      <c r="O201" s="7">
        <f t="shared" si="9"/>
        <v>-0.026267523300703033</v>
      </c>
      <c r="P201" s="6">
        <f t="shared" si="10"/>
        <v>-1.576051398042182</v>
      </c>
      <c r="Q201" s="7">
        <f t="shared" si="11"/>
        <v>-9.828876021666417</v>
      </c>
      <c r="R201">
        <f t="shared" si="12"/>
        <v>-1.4041251459523454</v>
      </c>
      <c r="S201">
        <f t="shared" si="3"/>
        <v>-111.25383544108246</v>
      </c>
      <c r="T201">
        <f t="shared" si="4"/>
        <v>111.25383544108246</v>
      </c>
      <c r="U201">
        <f t="shared" si="5"/>
        <v>4.5830776372611695</v>
      </c>
      <c r="V201">
        <f t="shared" si="6"/>
        <v>19.41692236273883</v>
      </c>
      <c r="W201">
        <f t="shared" si="14"/>
        <v>5.927044303927836</v>
      </c>
      <c r="X201">
        <f t="shared" si="15"/>
        <v>20.760889029405497</v>
      </c>
    </row>
    <row r="202" spans="8:24" ht="12.75">
      <c r="H202" s="4">
        <v>201</v>
      </c>
      <c r="I202" s="5">
        <v>39648</v>
      </c>
      <c r="J202" s="6">
        <v>6.23</v>
      </c>
      <c r="K202">
        <v>20.97</v>
      </c>
      <c r="L202" s="6">
        <f t="shared" si="0"/>
        <v>21.069069601788247</v>
      </c>
      <c r="M202" s="18">
        <f t="shared" si="1"/>
        <v>1.4046046401192165</v>
      </c>
      <c r="N202" s="7">
        <f t="shared" si="2"/>
        <v>14.809209280238433</v>
      </c>
      <c r="O202" s="7">
        <f t="shared" si="9"/>
        <v>-0.02463544523922856</v>
      </c>
      <c r="P202" s="6">
        <f t="shared" si="10"/>
        <v>-1.4781267143537136</v>
      </c>
      <c r="Q202" s="7">
        <f t="shared" si="11"/>
        <v>-10.172050139589572</v>
      </c>
      <c r="R202">
        <f t="shared" si="12"/>
        <v>-1.4531500199413674</v>
      </c>
      <c r="S202">
        <f t="shared" si="3"/>
        <v>-111.06906960178826</v>
      </c>
      <c r="T202">
        <f t="shared" si="4"/>
        <v>111.06906960178826</v>
      </c>
      <c r="U202">
        <f t="shared" si="5"/>
        <v>4.595395359880783</v>
      </c>
      <c r="V202">
        <f t="shared" si="6"/>
        <v>19.404604640119217</v>
      </c>
      <c r="W202">
        <f t="shared" si="14"/>
        <v>5.940362026547449</v>
      </c>
      <c r="X202">
        <f t="shared" si="15"/>
        <v>20.749571306785885</v>
      </c>
    </row>
    <row r="203" spans="8:24" ht="12.75">
      <c r="H203" s="4">
        <v>202</v>
      </c>
      <c r="I203" s="5">
        <v>39649</v>
      </c>
      <c r="J203" s="6">
        <v>6.3</v>
      </c>
      <c r="K203">
        <v>20.78</v>
      </c>
      <c r="L203" s="6">
        <f t="shared" si="0"/>
        <v>20.850469443458792</v>
      </c>
      <c r="M203" s="18">
        <f t="shared" si="1"/>
        <v>1.390031296230586</v>
      </c>
      <c r="N203" s="7">
        <f t="shared" si="2"/>
        <v>14.780062592461173</v>
      </c>
      <c r="O203" s="7">
        <f t="shared" si="9"/>
        <v>-0.029146687777259928</v>
      </c>
      <c r="P203" s="6">
        <f t="shared" si="10"/>
        <v>-1.7488012666355957</v>
      </c>
      <c r="Q203" s="7">
        <f t="shared" si="11"/>
        <v>-10.6006252374074</v>
      </c>
      <c r="R203">
        <f t="shared" si="12"/>
        <v>-1.5143750339153428</v>
      </c>
      <c r="S203">
        <f t="shared" si="3"/>
        <v>-110.85046944345879</v>
      </c>
      <c r="T203">
        <f t="shared" si="4"/>
        <v>110.85046944345879</v>
      </c>
      <c r="U203">
        <f t="shared" si="5"/>
        <v>4.609968703769414</v>
      </c>
      <c r="V203">
        <f t="shared" si="6"/>
        <v>19.390031296230585</v>
      </c>
      <c r="W203">
        <f t="shared" si="14"/>
        <v>5.956102037102747</v>
      </c>
      <c r="X203">
        <f t="shared" si="15"/>
        <v>20.73616462956392</v>
      </c>
    </row>
    <row r="204" spans="8:24" ht="12.75">
      <c r="H204" s="4">
        <v>203</v>
      </c>
      <c r="I204" s="5">
        <v>39650</v>
      </c>
      <c r="J204" s="6">
        <v>6.35</v>
      </c>
      <c r="K204">
        <v>20.6</v>
      </c>
      <c r="L204" s="6">
        <f t="shared" si="0"/>
        <v>20.644173121318126</v>
      </c>
      <c r="M204" s="18">
        <f t="shared" si="1"/>
        <v>1.376278208087875</v>
      </c>
      <c r="N204" s="7">
        <f t="shared" si="2"/>
        <v>14.75255641617575</v>
      </c>
      <c r="O204" s="7">
        <f t="shared" si="9"/>
        <v>-0.027506176285422512</v>
      </c>
      <c r="P204" s="6">
        <f t="shared" si="10"/>
        <v>-1.6503705771253507</v>
      </c>
      <c r="Q204" s="7">
        <f t="shared" si="11"/>
        <v>-10.84105759090427</v>
      </c>
      <c r="R204">
        <f t="shared" si="12"/>
        <v>-1.5487225129863245</v>
      </c>
      <c r="S204">
        <f t="shared" si="3"/>
        <v>-110.64417312131813</v>
      </c>
      <c r="T204">
        <f t="shared" si="4"/>
        <v>110.64417312131813</v>
      </c>
      <c r="U204">
        <f t="shared" si="5"/>
        <v>4.623721791912124</v>
      </c>
      <c r="V204">
        <f t="shared" si="6"/>
        <v>19.376278208087875</v>
      </c>
      <c r="W204">
        <f t="shared" si="14"/>
        <v>5.97068845857879</v>
      </c>
      <c r="X204">
        <f t="shared" si="15"/>
        <v>20.723244874754542</v>
      </c>
    </row>
    <row r="205" spans="8:24" ht="12.75">
      <c r="H205" s="4">
        <v>204</v>
      </c>
      <c r="I205" s="5">
        <v>39651</v>
      </c>
      <c r="J205" s="6">
        <v>6.38</v>
      </c>
      <c r="K205">
        <v>20.4</v>
      </c>
      <c r="L205" s="6">
        <f t="shared" si="0"/>
        <v>20.415851848520834</v>
      </c>
      <c r="M205" s="18">
        <f t="shared" si="1"/>
        <v>1.361056789901389</v>
      </c>
      <c r="N205" s="7">
        <f t="shared" si="2"/>
        <v>14.722113579802778</v>
      </c>
      <c r="O205" s="7">
        <f t="shared" si="9"/>
        <v>-0.030442836372971627</v>
      </c>
      <c r="P205" s="6">
        <f t="shared" si="10"/>
        <v>-1.8265701823782976</v>
      </c>
      <c r="Q205" s="7">
        <f t="shared" si="11"/>
        <v>-11.262379311822777</v>
      </c>
      <c r="R205">
        <f t="shared" si="12"/>
        <v>-1.6089113302603966</v>
      </c>
      <c r="S205">
        <f t="shared" si="3"/>
        <v>-110.41585184852083</v>
      </c>
      <c r="T205">
        <f t="shared" si="4"/>
        <v>110.41585184852083</v>
      </c>
      <c r="U205">
        <f t="shared" si="5"/>
        <v>4.638943210098612</v>
      </c>
      <c r="V205">
        <f t="shared" si="6"/>
        <v>19.36105678990139</v>
      </c>
      <c r="W205">
        <f t="shared" si="14"/>
        <v>5.986409876765278</v>
      </c>
      <c r="X205">
        <f t="shared" si="15"/>
        <v>20.708523456568056</v>
      </c>
    </row>
    <row r="206" spans="8:24" ht="12.75">
      <c r="H206" s="4">
        <v>205</v>
      </c>
      <c r="I206" s="5">
        <v>39652</v>
      </c>
      <c r="J206" s="6">
        <v>6.42</v>
      </c>
      <c r="K206">
        <v>20.2</v>
      </c>
      <c r="L206" s="6">
        <f t="shared" si="0"/>
        <v>20.18845945492547</v>
      </c>
      <c r="M206" s="18">
        <f t="shared" si="1"/>
        <v>1.3458972969950314</v>
      </c>
      <c r="N206" s="7">
        <f t="shared" si="2"/>
        <v>14.691794593990062</v>
      </c>
      <c r="O206" s="7">
        <f t="shared" si="9"/>
        <v>-0.030318985812716193</v>
      </c>
      <c r="P206" s="6">
        <f t="shared" si="10"/>
        <v>-1.8191391487629716</v>
      </c>
      <c r="Q206" s="7">
        <f t="shared" si="11"/>
        <v>-11.68090090171578</v>
      </c>
      <c r="R206">
        <f t="shared" si="12"/>
        <v>-1.6687001288165402</v>
      </c>
      <c r="S206">
        <f t="shared" si="3"/>
        <v>-110.18845945492549</v>
      </c>
      <c r="T206">
        <f t="shared" si="4"/>
        <v>110.18845945492549</v>
      </c>
      <c r="U206">
        <f t="shared" si="5"/>
        <v>4.654102703004967</v>
      </c>
      <c r="V206">
        <f t="shared" si="6"/>
        <v>19.345897296995034</v>
      </c>
      <c r="W206">
        <f t="shared" si="14"/>
        <v>6.0022360363383</v>
      </c>
      <c r="X206">
        <f t="shared" si="15"/>
        <v>20.694030630328367</v>
      </c>
    </row>
    <row r="207" spans="8:24" ht="12.75">
      <c r="H207" s="4">
        <v>206</v>
      </c>
      <c r="I207" s="5">
        <v>39653</v>
      </c>
      <c r="J207" s="6">
        <v>6.45</v>
      </c>
      <c r="K207">
        <v>20</v>
      </c>
      <c r="L207" s="6">
        <f t="shared" si="0"/>
        <v>19.961980484701556</v>
      </c>
      <c r="M207" s="18">
        <f t="shared" si="1"/>
        <v>1.3307986989801037</v>
      </c>
      <c r="N207" s="7">
        <f t="shared" si="2"/>
        <v>14.661597397960207</v>
      </c>
      <c r="O207" s="7">
        <f t="shared" si="9"/>
        <v>-0.030197196029854823</v>
      </c>
      <c r="P207" s="6">
        <f t="shared" si="10"/>
        <v>-1.8118317617912894</v>
      </c>
      <c r="Q207" s="7">
        <f t="shared" si="11"/>
        <v>-11.9108910490894</v>
      </c>
      <c r="R207">
        <f t="shared" si="12"/>
        <v>-1.7015558641556285</v>
      </c>
      <c r="S207">
        <f t="shared" si="3"/>
        <v>-109.96198048470156</v>
      </c>
      <c r="T207">
        <f t="shared" si="4"/>
        <v>109.96198048470156</v>
      </c>
      <c r="U207">
        <f t="shared" si="5"/>
        <v>4.669201301019896</v>
      </c>
      <c r="V207">
        <f t="shared" si="6"/>
        <v>19.330798698980104</v>
      </c>
      <c r="W207">
        <f t="shared" si="14"/>
        <v>6.017834634353229</v>
      </c>
      <c r="X207">
        <f t="shared" si="15"/>
        <v>20.67943203231344</v>
      </c>
    </row>
    <row r="208" spans="8:24" ht="12.75">
      <c r="H208" s="4">
        <v>207</v>
      </c>
      <c r="I208" s="5">
        <v>39654</v>
      </c>
      <c r="J208" s="6">
        <v>6.47</v>
      </c>
      <c r="K208">
        <v>19.78</v>
      </c>
      <c r="L208" s="6">
        <f t="shared" si="0"/>
        <v>19.71389048612684</v>
      </c>
      <c r="M208" s="18">
        <f t="shared" si="1"/>
        <v>1.3142593657417894</v>
      </c>
      <c r="N208" s="7">
        <f t="shared" si="2"/>
        <v>14.62851873148358</v>
      </c>
      <c r="O208" s="7">
        <f t="shared" si="9"/>
        <v>-0.03307866647662827</v>
      </c>
      <c r="P208" s="6">
        <f t="shared" si="10"/>
        <v>-1.9847199885976963</v>
      </c>
      <c r="Q208" s="7">
        <f t="shared" si="11"/>
        <v>-12.319559639644915</v>
      </c>
      <c r="R208">
        <f t="shared" si="12"/>
        <v>-1.759937091377845</v>
      </c>
      <c r="S208">
        <f t="shared" si="3"/>
        <v>-109.71389048612684</v>
      </c>
      <c r="T208">
        <f t="shared" si="4"/>
        <v>109.71389048612684</v>
      </c>
      <c r="U208">
        <f t="shared" si="5"/>
        <v>4.68574063425821</v>
      </c>
      <c r="V208">
        <f t="shared" si="6"/>
        <v>19.31425936574179</v>
      </c>
      <c r="W208">
        <f t="shared" si="14"/>
        <v>6.034707300924877</v>
      </c>
      <c r="X208">
        <f t="shared" si="15"/>
        <v>20.663226032408456</v>
      </c>
    </row>
    <row r="209" spans="8:24" ht="12.75">
      <c r="H209" s="4">
        <v>208</v>
      </c>
      <c r="I209" s="5">
        <v>39655</v>
      </c>
      <c r="J209" s="6">
        <v>6.47</v>
      </c>
      <c r="K209">
        <v>19.57</v>
      </c>
      <c r="L209" s="6">
        <f t="shared" si="0"/>
        <v>19.47807290433119</v>
      </c>
      <c r="M209" s="18">
        <f t="shared" si="1"/>
        <v>1.2985381936220792</v>
      </c>
      <c r="N209" s="7">
        <f t="shared" si="2"/>
        <v>14.597076387244158</v>
      </c>
      <c r="O209" s="7">
        <f t="shared" si="9"/>
        <v>-0.03144234423942116</v>
      </c>
      <c r="P209" s="6">
        <f t="shared" si="10"/>
        <v>-1.8865406543652696</v>
      </c>
      <c r="Q209" s="7">
        <f t="shared" si="11"/>
        <v>-12.72797357965647</v>
      </c>
      <c r="R209">
        <f t="shared" si="12"/>
        <v>-1.8182819399509245</v>
      </c>
      <c r="S209">
        <f t="shared" si="3"/>
        <v>-109.4780729043312</v>
      </c>
      <c r="T209">
        <f t="shared" si="4"/>
        <v>109.4780729043312</v>
      </c>
      <c r="U209">
        <f t="shared" si="5"/>
        <v>4.70146180637792</v>
      </c>
      <c r="V209">
        <f t="shared" si="6"/>
        <v>19.29853819362208</v>
      </c>
      <c r="W209">
        <f t="shared" si="14"/>
        <v>6.050428473044587</v>
      </c>
      <c r="X209">
        <f t="shared" si="15"/>
        <v>20.647504860288745</v>
      </c>
    </row>
    <row r="210" spans="8:24" ht="12.75">
      <c r="H210" s="4">
        <v>209</v>
      </c>
      <c r="I210" s="5">
        <v>39656</v>
      </c>
      <c r="J210" s="6">
        <v>6.45</v>
      </c>
      <c r="K210">
        <v>19.35</v>
      </c>
      <c r="L210" s="6">
        <f t="shared" si="0"/>
        <v>19.232050112607237</v>
      </c>
      <c r="M210" s="18">
        <f t="shared" si="1"/>
        <v>1.2821366741738158</v>
      </c>
      <c r="N210" s="7">
        <f t="shared" si="2"/>
        <v>14.564273348347632</v>
      </c>
      <c r="O210" s="7">
        <f t="shared" si="9"/>
        <v>-0.03280303889652636</v>
      </c>
      <c r="P210" s="6">
        <f t="shared" si="10"/>
        <v>-1.9681823337915816</v>
      </c>
      <c r="Q210" s="7">
        <f t="shared" si="11"/>
        <v>-12.947354646812457</v>
      </c>
      <c r="R210">
        <f t="shared" si="12"/>
        <v>-1.8496220924017794</v>
      </c>
      <c r="S210">
        <f t="shared" si="3"/>
        <v>-109.23205011260724</v>
      </c>
      <c r="T210">
        <f t="shared" si="4"/>
        <v>109.23205011260724</v>
      </c>
      <c r="U210">
        <f t="shared" si="5"/>
        <v>4.717863325826184</v>
      </c>
      <c r="V210">
        <f t="shared" si="6"/>
        <v>19.282136674173817</v>
      </c>
      <c r="W210">
        <f t="shared" si="14"/>
        <v>6.066496659159517</v>
      </c>
      <c r="X210">
        <f t="shared" si="15"/>
        <v>20.630770007507152</v>
      </c>
    </row>
    <row r="211" spans="8:24" ht="12.75">
      <c r="H211" s="4">
        <v>210</v>
      </c>
      <c r="I211" s="5">
        <v>39657</v>
      </c>
      <c r="J211" s="6">
        <v>6.45</v>
      </c>
      <c r="K211">
        <v>19.13</v>
      </c>
      <c r="L211" s="6">
        <f t="shared" si="0"/>
        <v>18.98705642448548</v>
      </c>
      <c r="M211" s="18">
        <f t="shared" si="1"/>
        <v>1.2658037616323654</v>
      </c>
      <c r="N211" s="7">
        <f t="shared" si="2"/>
        <v>14.53160752326473</v>
      </c>
      <c r="O211" s="7">
        <f t="shared" si="9"/>
        <v>-0.03266582508290128</v>
      </c>
      <c r="P211" s="6">
        <f t="shared" si="10"/>
        <v>-1.9599495049740767</v>
      </c>
      <c r="Q211" s="7">
        <f t="shared" si="11"/>
        <v>-13.256933574661183</v>
      </c>
      <c r="R211">
        <f t="shared" si="12"/>
        <v>-1.8938476535230262</v>
      </c>
      <c r="S211">
        <f t="shared" si="3"/>
        <v>-108.98705642448549</v>
      </c>
      <c r="T211">
        <f t="shared" si="4"/>
        <v>108.98705642448549</v>
      </c>
      <c r="U211">
        <f t="shared" si="5"/>
        <v>4.734196238367634</v>
      </c>
      <c r="V211">
        <f t="shared" si="6"/>
        <v>19.265803761632366</v>
      </c>
      <c r="W211">
        <f t="shared" si="14"/>
        <v>6.082829571700967</v>
      </c>
      <c r="X211">
        <f t="shared" si="15"/>
        <v>20.6144370949657</v>
      </c>
    </row>
    <row r="212" spans="8:24" ht="12.75">
      <c r="H212" s="4">
        <v>211</v>
      </c>
      <c r="I212" s="5">
        <v>39658</v>
      </c>
      <c r="J212" s="6">
        <v>6.42</v>
      </c>
      <c r="K212">
        <v>18.9</v>
      </c>
      <c r="L212" s="6">
        <f t="shared" si="0"/>
        <v>18.732006508069862</v>
      </c>
      <c r="M212" s="18">
        <f t="shared" si="1"/>
        <v>1.2488004338713241</v>
      </c>
      <c r="N212" s="7">
        <f t="shared" si="2"/>
        <v>14.497600867742648</v>
      </c>
      <c r="O212" s="7">
        <f t="shared" si="9"/>
        <v>-0.034006655522082596</v>
      </c>
      <c r="P212" s="6">
        <f t="shared" si="10"/>
        <v>-2.0403993313249558</v>
      </c>
      <c r="Q212" s="7">
        <f t="shared" si="11"/>
        <v>-13.47076272360784</v>
      </c>
      <c r="R212">
        <f t="shared" si="12"/>
        <v>-1.92439467480112</v>
      </c>
      <c r="S212">
        <f t="shared" si="3"/>
        <v>-108.73200650806987</v>
      </c>
      <c r="T212">
        <f t="shared" si="4"/>
        <v>108.73200650806987</v>
      </c>
      <c r="U212">
        <f t="shared" si="5"/>
        <v>4.751199566128675</v>
      </c>
      <c r="V212">
        <f t="shared" si="6"/>
        <v>19.248800433871324</v>
      </c>
      <c r="W212">
        <f t="shared" si="14"/>
        <v>6.099332899462008</v>
      </c>
      <c r="X212">
        <f t="shared" si="15"/>
        <v>20.596933767204657</v>
      </c>
    </row>
    <row r="213" spans="8:24" ht="12.75">
      <c r="H213" s="4">
        <v>212</v>
      </c>
      <c r="I213" s="5">
        <v>39659</v>
      </c>
      <c r="J213" s="6">
        <v>6.38</v>
      </c>
      <c r="K213">
        <v>18.67</v>
      </c>
      <c r="L213" s="6">
        <f t="shared" si="0"/>
        <v>18.47803955605376</v>
      </c>
      <c r="M213" s="18">
        <f t="shared" si="1"/>
        <v>1.2318693037369173</v>
      </c>
      <c r="N213" s="7">
        <f t="shared" si="2"/>
        <v>14.463738607473834</v>
      </c>
      <c r="O213" s="7">
        <f t="shared" si="9"/>
        <v>-0.03386226026881367</v>
      </c>
      <c r="P213" s="6">
        <f t="shared" si="10"/>
        <v>-2.0317356161288203</v>
      </c>
      <c r="Q213" s="7">
        <f t="shared" si="11"/>
        <v>-13.68335919097369</v>
      </c>
      <c r="R213">
        <f t="shared" si="12"/>
        <v>-1.954765598710527</v>
      </c>
      <c r="S213">
        <f t="shared" si="3"/>
        <v>-108.47803955605376</v>
      </c>
      <c r="T213">
        <f t="shared" si="4"/>
        <v>108.47803955605376</v>
      </c>
      <c r="U213">
        <f t="shared" si="5"/>
        <v>4.768130696263083</v>
      </c>
      <c r="V213">
        <f t="shared" si="6"/>
        <v>19.231869303736918</v>
      </c>
      <c r="W213">
        <f t="shared" si="14"/>
        <v>6.1155973629297495</v>
      </c>
      <c r="X213">
        <f t="shared" si="15"/>
        <v>20.579335970403584</v>
      </c>
    </row>
    <row r="214" spans="8:24" ht="12.75">
      <c r="H214" s="4">
        <v>213</v>
      </c>
      <c r="I214" s="5">
        <v>39660</v>
      </c>
      <c r="J214" s="6">
        <v>6.33</v>
      </c>
      <c r="K214">
        <v>18.42</v>
      </c>
      <c r="L214" s="6">
        <f t="shared" si="0"/>
        <v>18.20319254925523</v>
      </c>
      <c r="M214" s="18">
        <f t="shared" si="1"/>
        <v>1.2135461699503487</v>
      </c>
      <c r="N214" s="7">
        <f t="shared" si="2"/>
        <v>14.427092339900698</v>
      </c>
      <c r="O214" s="7">
        <f t="shared" si="9"/>
        <v>-0.03664626757313627</v>
      </c>
      <c r="P214" s="6">
        <f t="shared" si="10"/>
        <v>-2.1987760543881762</v>
      </c>
      <c r="Q214" s="7">
        <f t="shared" si="11"/>
        <v>-14.070303483570576</v>
      </c>
      <c r="R214">
        <f t="shared" si="12"/>
        <v>-2.0100433547957968</v>
      </c>
      <c r="S214">
        <f t="shared" si="3"/>
        <v>-108.20319254925522</v>
      </c>
      <c r="T214">
        <f t="shared" si="4"/>
        <v>108.20319254925522</v>
      </c>
      <c r="U214">
        <f t="shared" si="5"/>
        <v>4.786453830049652</v>
      </c>
      <c r="V214">
        <f t="shared" si="6"/>
        <v>19.213546169950348</v>
      </c>
      <c r="W214">
        <f t="shared" si="14"/>
        <v>6.133087163382985</v>
      </c>
      <c r="X214">
        <f t="shared" si="15"/>
        <v>20.56017950328368</v>
      </c>
    </row>
    <row r="215" spans="8:24" ht="12.75">
      <c r="H215" s="4">
        <v>214</v>
      </c>
      <c r="I215" s="5">
        <v>39661</v>
      </c>
      <c r="J215" s="6">
        <v>6.28</v>
      </c>
      <c r="K215">
        <v>18.17</v>
      </c>
      <c r="L215" s="6">
        <f t="shared" si="0"/>
        <v>17.929574199352093</v>
      </c>
      <c r="M215" s="18">
        <f t="shared" si="1"/>
        <v>1.1953049466234729</v>
      </c>
      <c r="N215" s="7">
        <f t="shared" si="2"/>
        <v>14.390609893246946</v>
      </c>
      <c r="O215" s="7">
        <f t="shared" si="9"/>
        <v>-0.036482446653751666</v>
      </c>
      <c r="P215" s="6">
        <f t="shared" si="10"/>
        <v>-2.1889467992251</v>
      </c>
      <c r="Q215" s="7">
        <f t="shared" si="11"/>
        <v>-14.27453029419798</v>
      </c>
      <c r="R215">
        <f t="shared" si="12"/>
        <v>-2.039218613456854</v>
      </c>
      <c r="S215">
        <f t="shared" si="3"/>
        <v>-107.92957419935209</v>
      </c>
      <c r="T215">
        <f t="shared" si="4"/>
        <v>107.92957419935209</v>
      </c>
      <c r="U215">
        <f t="shared" si="5"/>
        <v>4.804695053376528</v>
      </c>
      <c r="V215">
        <f t="shared" si="6"/>
        <v>19.195304946623473</v>
      </c>
      <c r="W215">
        <f t="shared" si="14"/>
        <v>6.1504950533765275</v>
      </c>
      <c r="X215">
        <f t="shared" si="15"/>
        <v>20.541104946623474</v>
      </c>
    </row>
    <row r="216" spans="8:24" ht="12.75">
      <c r="H216" s="4">
        <v>215</v>
      </c>
      <c r="I216" s="5">
        <v>39662</v>
      </c>
      <c r="J216" s="6">
        <v>6.22</v>
      </c>
      <c r="K216">
        <v>17.92</v>
      </c>
      <c r="L216" s="6">
        <f t="shared" si="0"/>
        <v>17.657158747989286</v>
      </c>
      <c r="M216" s="18">
        <f t="shared" si="1"/>
        <v>1.177143916532619</v>
      </c>
      <c r="N216" s="7">
        <f t="shared" si="2"/>
        <v>14.354287833065237</v>
      </c>
      <c r="O216" s="7">
        <f t="shared" si="9"/>
        <v>-0.03632206018170869</v>
      </c>
      <c r="P216" s="6">
        <f t="shared" si="10"/>
        <v>-2.1793236109025216</v>
      </c>
      <c r="Q216" s="7">
        <f t="shared" si="11"/>
        <v>-14.567313250735232</v>
      </c>
      <c r="R216">
        <f t="shared" si="12"/>
        <v>-2.081044750105033</v>
      </c>
      <c r="S216">
        <f t="shared" si="3"/>
        <v>-107.6571587479893</v>
      </c>
      <c r="T216">
        <f t="shared" si="4"/>
        <v>107.6571587479893</v>
      </c>
      <c r="U216">
        <f t="shared" si="5"/>
        <v>4.82285608346738</v>
      </c>
      <c r="V216">
        <f t="shared" si="6"/>
        <v>19.17714391653262</v>
      </c>
      <c r="W216">
        <f t="shared" si="14"/>
        <v>6.16765608346738</v>
      </c>
      <c r="X216">
        <f t="shared" si="15"/>
        <v>20.52194391653262</v>
      </c>
    </row>
    <row r="217" spans="8:24" ht="12.75">
      <c r="H217" s="4">
        <v>216</v>
      </c>
      <c r="I217" s="5">
        <v>39663</v>
      </c>
      <c r="J217" s="6">
        <v>6.15</v>
      </c>
      <c r="K217">
        <v>17.67</v>
      </c>
      <c r="L217" s="6">
        <f t="shared" si="0"/>
        <v>17.385920911431825</v>
      </c>
      <c r="M217" s="18">
        <f t="shared" si="1"/>
        <v>1.159061394095455</v>
      </c>
      <c r="N217" s="7">
        <f t="shared" si="2"/>
        <v>14.31812278819091</v>
      </c>
      <c r="O217" s="7">
        <f t="shared" si="9"/>
        <v>-0.036165044874326924</v>
      </c>
      <c r="P217" s="6">
        <f t="shared" si="10"/>
        <v>-2.1699026924596154</v>
      </c>
      <c r="Q217" s="7">
        <f t="shared" si="11"/>
        <v>-14.769033609403266</v>
      </c>
      <c r="R217">
        <f t="shared" si="12"/>
        <v>-2.1098619442004667</v>
      </c>
      <c r="S217">
        <f t="shared" si="3"/>
        <v>-107.38592091143184</v>
      </c>
      <c r="T217">
        <f t="shared" si="4"/>
        <v>107.38592091143184</v>
      </c>
      <c r="U217">
        <f t="shared" si="5"/>
        <v>4.840938605904544</v>
      </c>
      <c r="V217">
        <f t="shared" si="6"/>
        <v>19.159061394095456</v>
      </c>
      <c r="W217">
        <f t="shared" si="14"/>
        <v>6.184571939237877</v>
      </c>
      <c r="X217">
        <f t="shared" si="15"/>
        <v>20.50269472742879</v>
      </c>
    </row>
    <row r="218" spans="8:24" ht="12.75">
      <c r="H218" s="4">
        <v>217</v>
      </c>
      <c r="I218" s="5">
        <v>39664</v>
      </c>
      <c r="J218" s="6">
        <v>6.07</v>
      </c>
      <c r="K218">
        <v>17.4</v>
      </c>
      <c r="L218" s="6">
        <f t="shared" si="0"/>
        <v>17.09427812906577</v>
      </c>
      <c r="M218" s="18">
        <f t="shared" si="1"/>
        <v>1.139618541937718</v>
      </c>
      <c r="N218" s="7">
        <f t="shared" si="2"/>
        <v>14.279237083875437</v>
      </c>
      <c r="O218" s="7">
        <f t="shared" si="9"/>
        <v>-0.038885704315474</v>
      </c>
      <c r="P218" s="6">
        <f t="shared" si="10"/>
        <v>-2.33314225892844</v>
      </c>
      <c r="Q218" s="7">
        <f t="shared" si="11"/>
        <v>-15.14222636335763</v>
      </c>
      <c r="R218">
        <f t="shared" si="12"/>
        <v>-2.1631751947653757</v>
      </c>
      <c r="S218">
        <f t="shared" si="3"/>
        <v>-107.09427812906577</v>
      </c>
      <c r="T218">
        <f t="shared" si="4"/>
        <v>107.09427812906577</v>
      </c>
      <c r="U218">
        <f t="shared" si="5"/>
        <v>4.860381458062282</v>
      </c>
      <c r="V218">
        <f t="shared" si="6"/>
        <v>19.13961854193772</v>
      </c>
      <c r="W218">
        <f t="shared" si="14"/>
        <v>6.2026814580622815</v>
      </c>
      <c r="X218">
        <f t="shared" si="15"/>
        <v>20.48191854193772</v>
      </c>
    </row>
    <row r="219" spans="8:24" ht="12.75">
      <c r="H219" s="4">
        <v>218</v>
      </c>
      <c r="I219" s="5">
        <v>39665</v>
      </c>
      <c r="J219" s="6">
        <v>5.97</v>
      </c>
      <c r="K219">
        <v>17.13</v>
      </c>
      <c r="L219" s="6">
        <f t="shared" si="0"/>
        <v>16.803949279417306</v>
      </c>
      <c r="M219" s="18">
        <f t="shared" si="1"/>
        <v>1.1202632852944872</v>
      </c>
      <c r="N219" s="7">
        <f t="shared" si="2"/>
        <v>14.240526570588974</v>
      </c>
      <c r="O219" s="7">
        <f t="shared" si="9"/>
        <v>-0.038710513286462245</v>
      </c>
      <c r="P219" s="6">
        <f t="shared" si="10"/>
        <v>-2.3226307971877347</v>
      </c>
      <c r="Q219" s="7">
        <f t="shared" si="11"/>
        <v>-15.424457829220408</v>
      </c>
      <c r="R219">
        <f t="shared" si="12"/>
        <v>-2.2034939756029153</v>
      </c>
      <c r="S219">
        <f t="shared" si="3"/>
        <v>-106.80394927941732</v>
      </c>
      <c r="T219">
        <f t="shared" si="4"/>
        <v>106.80394927941732</v>
      </c>
      <c r="U219">
        <f t="shared" si="5"/>
        <v>4.879736714705512</v>
      </c>
      <c r="V219">
        <f t="shared" si="6"/>
        <v>19.120263285294488</v>
      </c>
      <c r="W219">
        <f t="shared" si="14"/>
        <v>6.220370048038845</v>
      </c>
      <c r="X219">
        <f t="shared" si="15"/>
        <v>20.46089661862782</v>
      </c>
    </row>
    <row r="220" spans="8:24" ht="12.75">
      <c r="H220" s="4">
        <v>219</v>
      </c>
      <c r="I220" s="5">
        <v>39666</v>
      </c>
      <c r="J220" s="6">
        <v>5.87</v>
      </c>
      <c r="K220">
        <v>16.87</v>
      </c>
      <c r="L220" s="6">
        <f t="shared" si="0"/>
        <v>16.525587081175217</v>
      </c>
      <c r="M220" s="18">
        <f t="shared" si="1"/>
        <v>1.101705805411681</v>
      </c>
      <c r="N220" s="7">
        <f t="shared" si="2"/>
        <v>14.203411610823363</v>
      </c>
      <c r="O220" s="7">
        <f t="shared" si="9"/>
        <v>-0.037114959765611744</v>
      </c>
      <c r="P220" s="6">
        <f t="shared" si="10"/>
        <v>-2.2268975859367046</v>
      </c>
      <c r="Q220" s="7">
        <f t="shared" si="11"/>
        <v>-15.619619799028293</v>
      </c>
      <c r="R220">
        <f t="shared" si="12"/>
        <v>-2.231374257004042</v>
      </c>
      <c r="S220">
        <f t="shared" si="3"/>
        <v>-106.52558708117522</v>
      </c>
      <c r="T220">
        <f t="shared" si="4"/>
        <v>106.52558708117522</v>
      </c>
      <c r="U220">
        <f t="shared" si="5"/>
        <v>4.898294194588319</v>
      </c>
      <c r="V220">
        <f t="shared" si="6"/>
        <v>19.101705805411683</v>
      </c>
      <c r="W220">
        <f t="shared" si="14"/>
        <v>6.237260861254985</v>
      </c>
      <c r="X220">
        <f t="shared" si="15"/>
        <v>20.44067247207835</v>
      </c>
    </row>
    <row r="221" spans="8:24" ht="12.75">
      <c r="H221" s="4">
        <v>220</v>
      </c>
      <c r="I221" s="5">
        <v>39667</v>
      </c>
      <c r="J221" s="6">
        <v>5.75</v>
      </c>
      <c r="K221">
        <v>16.6</v>
      </c>
      <c r="L221" s="6">
        <f t="shared" si="0"/>
        <v>16.237750412517283</v>
      </c>
      <c r="M221" s="18">
        <f t="shared" si="1"/>
        <v>1.0825166941678188</v>
      </c>
      <c r="N221" s="7">
        <f t="shared" si="2"/>
        <v>14.165033388335637</v>
      </c>
      <c r="O221" s="7">
        <f t="shared" si="9"/>
        <v>-0.03837822248772582</v>
      </c>
      <c r="P221" s="6">
        <f t="shared" si="10"/>
        <v>-2.3026933492635493</v>
      </c>
      <c r="Q221" s="7">
        <f t="shared" si="11"/>
        <v>-15.723537093903666</v>
      </c>
      <c r="R221">
        <f t="shared" si="12"/>
        <v>-2.246219584843381</v>
      </c>
      <c r="S221">
        <f t="shared" si="3"/>
        <v>-106.23775041251729</v>
      </c>
      <c r="T221">
        <f t="shared" si="4"/>
        <v>106.23775041251729</v>
      </c>
      <c r="U221">
        <f t="shared" si="5"/>
        <v>4.917483305832181</v>
      </c>
      <c r="V221">
        <f t="shared" si="6"/>
        <v>19.08251669416782</v>
      </c>
      <c r="W221">
        <f t="shared" si="14"/>
        <v>6.254449972498847</v>
      </c>
      <c r="X221">
        <f t="shared" si="15"/>
        <v>20.419483360834487</v>
      </c>
    </row>
    <row r="222" spans="8:24" ht="12.75">
      <c r="H222" s="4">
        <v>221</v>
      </c>
      <c r="I222" s="5">
        <v>39668</v>
      </c>
      <c r="J222" s="6">
        <v>5.63</v>
      </c>
      <c r="K222">
        <v>16.32</v>
      </c>
      <c r="L222" s="6">
        <f t="shared" si="0"/>
        <v>15.940548083096838</v>
      </c>
      <c r="M222" s="18">
        <f t="shared" si="1"/>
        <v>1.0627032055397891</v>
      </c>
      <c r="N222" s="7">
        <f t="shared" si="2"/>
        <v>14.125406411079577</v>
      </c>
      <c r="O222" s="7">
        <f t="shared" si="9"/>
        <v>-0.03962697725605935</v>
      </c>
      <c r="P222" s="6">
        <f t="shared" si="10"/>
        <v>-2.377618635363561</v>
      </c>
      <c r="Q222" s="7">
        <f t="shared" si="11"/>
        <v>-15.912208930042127</v>
      </c>
      <c r="R222">
        <f t="shared" si="12"/>
        <v>-2.2731727042917322</v>
      </c>
      <c r="S222">
        <f t="shared" si="3"/>
        <v>-105.94054808309684</v>
      </c>
      <c r="T222">
        <f t="shared" si="4"/>
        <v>105.94054808309684</v>
      </c>
      <c r="U222">
        <f t="shared" si="5"/>
        <v>4.93729679446021</v>
      </c>
      <c r="V222">
        <f t="shared" si="6"/>
        <v>19.06270320553979</v>
      </c>
      <c r="W222">
        <f t="shared" si="14"/>
        <v>6.272263461126877</v>
      </c>
      <c r="X222">
        <f t="shared" si="15"/>
        <v>20.397669872206457</v>
      </c>
    </row>
    <row r="223" spans="8:24" ht="12.75">
      <c r="H223" s="4">
        <v>222</v>
      </c>
      <c r="I223" s="5">
        <v>39669</v>
      </c>
      <c r="J223" s="6">
        <v>5.5</v>
      </c>
      <c r="K223">
        <v>16.03</v>
      </c>
      <c r="L223" s="6">
        <f t="shared" si="0"/>
        <v>15.634087890452756</v>
      </c>
      <c r="M223" s="18">
        <f t="shared" si="1"/>
        <v>1.0422725260301837</v>
      </c>
      <c r="N223" s="7">
        <f t="shared" si="2"/>
        <v>14.084545052060367</v>
      </c>
      <c r="O223" s="7">
        <f t="shared" si="9"/>
        <v>-0.0408613590192104</v>
      </c>
      <c r="P223" s="6">
        <f t="shared" si="10"/>
        <v>-2.451681541152624</v>
      </c>
      <c r="Q223" s="7">
        <f t="shared" si="11"/>
        <v>-16.18456686029223</v>
      </c>
      <c r="R223">
        <f t="shared" si="12"/>
        <v>-2.312080980041747</v>
      </c>
      <c r="S223">
        <f t="shared" si="3"/>
        <v>-105.63408789045276</v>
      </c>
      <c r="T223">
        <f t="shared" si="4"/>
        <v>105.63408789045276</v>
      </c>
      <c r="U223">
        <f t="shared" si="5"/>
        <v>4.957727473969816</v>
      </c>
      <c r="V223">
        <f t="shared" si="6"/>
        <v>19.042272526030185</v>
      </c>
      <c r="W223">
        <f t="shared" si="14"/>
        <v>6.290527473969815</v>
      </c>
      <c r="X223">
        <f t="shared" si="15"/>
        <v>20.375072526030184</v>
      </c>
    </row>
    <row r="224" spans="8:24" ht="12.75">
      <c r="H224" s="4">
        <v>223</v>
      </c>
      <c r="I224" s="5">
        <v>39670</v>
      </c>
      <c r="J224" s="6">
        <v>5.35</v>
      </c>
      <c r="K224">
        <v>15.75</v>
      </c>
      <c r="L224" s="6">
        <f t="shared" si="0"/>
        <v>15.339472925534933</v>
      </c>
      <c r="M224" s="18">
        <f t="shared" si="1"/>
        <v>1.0226315283689955</v>
      </c>
      <c r="N224" s="7">
        <f t="shared" si="2"/>
        <v>14.04526305673799</v>
      </c>
      <c r="O224" s="7">
        <f t="shared" si="9"/>
        <v>-0.03928199532237642</v>
      </c>
      <c r="P224" s="6">
        <f t="shared" si="10"/>
        <v>-2.356919719342585</v>
      </c>
      <c r="Q224" s="7">
        <f t="shared" si="11"/>
        <v>-16.3715838871752</v>
      </c>
      <c r="R224">
        <f t="shared" si="12"/>
        <v>-2.3387976981678853</v>
      </c>
      <c r="S224">
        <f t="shared" si="3"/>
        <v>-105.33947292553495</v>
      </c>
      <c r="T224">
        <f t="shared" si="4"/>
        <v>105.33947292553495</v>
      </c>
      <c r="U224">
        <f t="shared" si="5"/>
        <v>4.977368471631004</v>
      </c>
      <c r="V224">
        <f t="shared" si="6"/>
        <v>19.022631528368997</v>
      </c>
      <c r="W224">
        <f t="shared" si="14"/>
        <v>6.307668471631003</v>
      </c>
      <c r="X224">
        <f t="shared" si="15"/>
        <v>20.352931528368998</v>
      </c>
    </row>
    <row r="225" spans="8:24" ht="12.75">
      <c r="H225" s="4">
        <v>224</v>
      </c>
      <c r="I225" s="5">
        <v>39671</v>
      </c>
      <c r="J225" s="6">
        <v>5.2</v>
      </c>
      <c r="K225">
        <v>15.45</v>
      </c>
      <c r="L225" s="6">
        <f t="shared" si="0"/>
        <v>15.025171801030394</v>
      </c>
      <c r="M225" s="18">
        <f t="shared" si="1"/>
        <v>1.001678120068693</v>
      </c>
      <c r="N225" s="7">
        <f t="shared" si="2"/>
        <v>14.003356240137386</v>
      </c>
      <c r="O225" s="7">
        <f t="shared" si="9"/>
        <v>-0.04190681660060491</v>
      </c>
      <c r="P225" s="6">
        <f t="shared" si="10"/>
        <v>-2.5144089960362948</v>
      </c>
      <c r="Q225" s="7">
        <f t="shared" si="11"/>
        <v>-16.552850624283053</v>
      </c>
      <c r="R225">
        <f t="shared" si="12"/>
        <v>-2.3646929463261506</v>
      </c>
      <c r="S225">
        <f t="shared" si="3"/>
        <v>-105.0251718010304</v>
      </c>
      <c r="T225">
        <f t="shared" si="4"/>
        <v>105.0251718010304</v>
      </c>
      <c r="U225">
        <f t="shared" si="5"/>
        <v>4.998321879931307</v>
      </c>
      <c r="V225">
        <f t="shared" si="6"/>
        <v>19.001678120068693</v>
      </c>
      <c r="W225">
        <f t="shared" si="14"/>
        <v>6.326121879931307</v>
      </c>
      <c r="X225">
        <f t="shared" si="15"/>
        <v>20.329478120068693</v>
      </c>
    </row>
    <row r="226" spans="8:24" ht="12.75">
      <c r="H226" s="4">
        <v>225</v>
      </c>
      <c r="I226" s="5">
        <v>39672</v>
      </c>
      <c r="J226" s="6">
        <v>5.03</v>
      </c>
      <c r="K226">
        <v>15.17</v>
      </c>
      <c r="L226" s="6">
        <f t="shared" si="0"/>
        <v>14.733059506032982</v>
      </c>
      <c r="M226" s="18">
        <f t="shared" si="1"/>
        <v>0.9822039670688655</v>
      </c>
      <c r="N226" s="7">
        <f t="shared" si="2"/>
        <v>13.96440793413773</v>
      </c>
      <c r="O226" s="7">
        <f t="shared" si="9"/>
        <v>-0.038948305999655375</v>
      </c>
      <c r="P226" s="6">
        <f t="shared" si="10"/>
        <v>-2.3368983599793225</v>
      </c>
      <c r="Q226" s="7">
        <f t="shared" si="11"/>
        <v>-16.56711818707464</v>
      </c>
      <c r="R226">
        <f t="shared" si="12"/>
        <v>-2.3667311695820916</v>
      </c>
      <c r="S226">
        <f t="shared" si="3"/>
        <v>-104.733059506033</v>
      </c>
      <c r="T226">
        <f t="shared" si="4"/>
        <v>104.733059506033</v>
      </c>
      <c r="U226">
        <f t="shared" si="5"/>
        <v>5.017796032931133</v>
      </c>
      <c r="V226">
        <f t="shared" si="6"/>
        <v>18.982203967068866</v>
      </c>
      <c r="W226">
        <f t="shared" si="14"/>
        <v>6.3427626995978</v>
      </c>
      <c r="X226">
        <f t="shared" si="15"/>
        <v>20.307170633735534</v>
      </c>
    </row>
    <row r="227" spans="8:24" ht="12.75">
      <c r="H227" s="4">
        <v>226</v>
      </c>
      <c r="I227" s="5">
        <v>39673</v>
      </c>
      <c r="J227" s="6">
        <v>4.87</v>
      </c>
      <c r="K227">
        <v>14.87</v>
      </c>
      <c r="L227" s="6">
        <f t="shared" si="0"/>
        <v>14.421371454461193</v>
      </c>
      <c r="M227" s="18">
        <f t="shared" si="1"/>
        <v>0.9614247636307461</v>
      </c>
      <c r="N227" s="7">
        <f t="shared" si="2"/>
        <v>13.922849527261492</v>
      </c>
      <c r="O227" s="7">
        <f t="shared" si="9"/>
        <v>-0.0415584068762378</v>
      </c>
      <c r="P227" s="6">
        <f t="shared" si="10"/>
        <v>-2.493504412574268</v>
      </c>
      <c r="Q227" s="7">
        <f t="shared" si="11"/>
        <v>-16.833725013712204</v>
      </c>
      <c r="R227">
        <f t="shared" si="12"/>
        <v>-2.4048178591017435</v>
      </c>
      <c r="S227">
        <f t="shared" si="3"/>
        <v>-104.4213714544612</v>
      </c>
      <c r="T227">
        <f t="shared" si="4"/>
        <v>104.4213714544612</v>
      </c>
      <c r="U227">
        <f t="shared" si="5"/>
        <v>5.038575236369254</v>
      </c>
      <c r="V227">
        <f t="shared" si="6"/>
        <v>18.961424763630745</v>
      </c>
      <c r="W227">
        <f t="shared" si="14"/>
        <v>6.360875236369253</v>
      </c>
      <c r="X227">
        <f t="shared" si="15"/>
        <v>20.283724763630747</v>
      </c>
    </row>
    <row r="228" spans="8:24" ht="12.75">
      <c r="H228" s="4">
        <v>227</v>
      </c>
      <c r="I228" s="5">
        <v>39674</v>
      </c>
      <c r="J228" s="6">
        <v>4.68</v>
      </c>
      <c r="K228">
        <v>14.55</v>
      </c>
      <c r="L228" s="6">
        <f t="shared" si="0"/>
        <v>14.090335209048257</v>
      </c>
      <c r="M228" s="18">
        <f t="shared" si="1"/>
        <v>0.9393556806032172</v>
      </c>
      <c r="N228" s="7">
        <f t="shared" si="2"/>
        <v>13.878711361206435</v>
      </c>
      <c r="O228" s="7">
        <f t="shared" si="9"/>
        <v>-0.04413816605505794</v>
      </c>
      <c r="P228" s="6">
        <f t="shared" si="10"/>
        <v>-2.648289963303476</v>
      </c>
      <c r="Q228" s="7">
        <f t="shared" si="11"/>
        <v>-17.17932162775213</v>
      </c>
      <c r="R228">
        <f t="shared" si="12"/>
        <v>-2.4541888039645903</v>
      </c>
      <c r="S228">
        <f t="shared" si="3"/>
        <v>-104.09033520904826</v>
      </c>
      <c r="T228">
        <f t="shared" si="4"/>
        <v>104.09033520904826</v>
      </c>
      <c r="U228">
        <f t="shared" si="5"/>
        <v>5.060644319396783</v>
      </c>
      <c r="V228">
        <f t="shared" si="6"/>
        <v>18.939355680603217</v>
      </c>
      <c r="W228">
        <f t="shared" si="14"/>
        <v>6.379777652730116</v>
      </c>
      <c r="X228">
        <f t="shared" si="15"/>
        <v>20.25848901393655</v>
      </c>
    </row>
    <row r="229" spans="8:24" ht="12.75">
      <c r="H229" s="4">
        <v>228</v>
      </c>
      <c r="I229" s="5">
        <v>39675</v>
      </c>
      <c r="J229" s="6">
        <v>4.48</v>
      </c>
      <c r="K229">
        <v>14.25</v>
      </c>
      <c r="L229" s="6">
        <f t="shared" si="0"/>
        <v>13.781293404863128</v>
      </c>
      <c r="M229" s="18">
        <f t="shared" si="1"/>
        <v>0.9187528936575419</v>
      </c>
      <c r="N229" s="7">
        <f t="shared" si="2"/>
        <v>13.837505787315084</v>
      </c>
      <c r="O229" s="7">
        <f t="shared" si="9"/>
        <v>-0.041205573891350156</v>
      </c>
      <c r="P229" s="6">
        <f t="shared" si="10"/>
        <v>-2.4723344334810093</v>
      </c>
      <c r="Q229" s="7">
        <f t="shared" si="11"/>
        <v>-17.27403742586958</v>
      </c>
      <c r="R229">
        <f t="shared" si="12"/>
        <v>-2.467719632267083</v>
      </c>
      <c r="S229">
        <f t="shared" si="3"/>
        <v>-103.78129340486312</v>
      </c>
      <c r="T229">
        <f t="shared" si="4"/>
        <v>103.78129340486312</v>
      </c>
      <c r="U229">
        <f t="shared" si="5"/>
        <v>5.081247106342459</v>
      </c>
      <c r="V229">
        <f t="shared" si="6"/>
        <v>18.91875289365754</v>
      </c>
      <c r="W229">
        <f t="shared" si="14"/>
        <v>6.397047106342458</v>
      </c>
      <c r="X229">
        <f t="shared" si="15"/>
        <v>20.23455289365754</v>
      </c>
    </row>
    <row r="230" spans="8:24" ht="12.75">
      <c r="H230" s="4">
        <v>229</v>
      </c>
      <c r="I230" s="5">
        <v>39676</v>
      </c>
      <c r="J230" s="6">
        <v>4.28</v>
      </c>
      <c r="K230">
        <v>13.93</v>
      </c>
      <c r="L230" s="6">
        <f t="shared" si="0"/>
        <v>13.453000996149049</v>
      </c>
      <c r="M230" s="18">
        <f t="shared" si="1"/>
        <v>0.8968667330766033</v>
      </c>
      <c r="N230" s="7">
        <f t="shared" si="2"/>
        <v>13.793733466153206</v>
      </c>
      <c r="O230" s="7">
        <f t="shared" si="9"/>
        <v>-0.043772321161878125</v>
      </c>
      <c r="P230" s="6">
        <f t="shared" si="10"/>
        <v>-2.6263392697126875</v>
      </c>
      <c r="Q230" s="7">
        <f t="shared" si="11"/>
        <v>-17.448695154429643</v>
      </c>
      <c r="R230">
        <f t="shared" si="12"/>
        <v>-2.4926707363470917</v>
      </c>
      <c r="S230">
        <f t="shared" si="3"/>
        <v>-103.45300099614904</v>
      </c>
      <c r="T230">
        <f t="shared" si="4"/>
        <v>103.45300099614904</v>
      </c>
      <c r="U230">
        <f t="shared" si="5"/>
        <v>5.103133266923397</v>
      </c>
      <c r="V230">
        <f t="shared" si="6"/>
        <v>18.896866733076603</v>
      </c>
      <c r="W230">
        <f t="shared" si="14"/>
        <v>6.415599933590063</v>
      </c>
      <c r="X230">
        <f t="shared" si="15"/>
        <v>20.20933339974327</v>
      </c>
    </row>
    <row r="231" spans="8:24" ht="12.75">
      <c r="H231" s="4">
        <v>230</v>
      </c>
      <c r="I231" s="5">
        <v>39677</v>
      </c>
      <c r="J231" s="6">
        <v>4.08</v>
      </c>
      <c r="K231">
        <v>13.62</v>
      </c>
      <c r="L231" s="6">
        <f t="shared" si="0"/>
        <v>13.136261035746134</v>
      </c>
      <c r="M231" s="18">
        <f t="shared" si="1"/>
        <v>0.8757507357164089</v>
      </c>
      <c r="N231" s="7">
        <f t="shared" si="2"/>
        <v>13.751501471432817</v>
      </c>
      <c r="O231" s="7">
        <f t="shared" si="9"/>
        <v>-0.042231994720388855</v>
      </c>
      <c r="P231" s="6">
        <f t="shared" si="10"/>
        <v>-2.5339196832233313</v>
      </c>
      <c r="Q231" s="7">
        <f t="shared" si="11"/>
        <v>-17.62569511831039</v>
      </c>
      <c r="R231">
        <f t="shared" si="12"/>
        <v>-2.5179564454729126</v>
      </c>
      <c r="S231">
        <f t="shared" si="3"/>
        <v>-103.13626103574614</v>
      </c>
      <c r="T231">
        <f t="shared" si="4"/>
        <v>103.13626103574614</v>
      </c>
      <c r="U231">
        <f t="shared" si="5"/>
        <v>5.12424926428359</v>
      </c>
      <c r="V231">
        <f t="shared" si="6"/>
        <v>18.87575073571641</v>
      </c>
      <c r="W231">
        <f t="shared" si="14"/>
        <v>6.433382597616923</v>
      </c>
      <c r="X231">
        <f t="shared" si="15"/>
        <v>20.184884069049744</v>
      </c>
    </row>
    <row r="232" spans="8:24" ht="12.75">
      <c r="H232" s="4">
        <v>231</v>
      </c>
      <c r="I232" s="5">
        <v>39678</v>
      </c>
      <c r="J232" s="6">
        <v>3.87</v>
      </c>
      <c r="K232">
        <v>13.3</v>
      </c>
      <c r="L232" s="6">
        <f t="shared" si="0"/>
        <v>12.810599595217084</v>
      </c>
      <c r="M232" s="18">
        <f t="shared" si="1"/>
        <v>0.8540399730144723</v>
      </c>
      <c r="N232" s="7">
        <f t="shared" si="2"/>
        <v>13.708079946028946</v>
      </c>
      <c r="O232" s="7">
        <f t="shared" si="9"/>
        <v>-0.0434215254038719</v>
      </c>
      <c r="P232" s="6">
        <f t="shared" si="10"/>
        <v>-2.605291524232314</v>
      </c>
      <c r="Q232" s="7">
        <f t="shared" si="11"/>
        <v>-17.71657764650641</v>
      </c>
      <c r="R232">
        <f t="shared" si="12"/>
        <v>-2.5309396637866297</v>
      </c>
      <c r="S232">
        <f t="shared" si="3"/>
        <v>-102.81059959521708</v>
      </c>
      <c r="T232">
        <f t="shared" si="4"/>
        <v>102.81059959521708</v>
      </c>
      <c r="U232">
        <f t="shared" si="5"/>
        <v>5.145960026985528</v>
      </c>
      <c r="V232">
        <f t="shared" si="6"/>
        <v>18.854039973014473</v>
      </c>
      <c r="W232">
        <f t="shared" si="14"/>
        <v>6.451593360318861</v>
      </c>
      <c r="X232">
        <f t="shared" si="15"/>
        <v>20.159673306347806</v>
      </c>
    </row>
    <row r="233" spans="8:24" ht="12.75">
      <c r="H233" s="4">
        <v>232</v>
      </c>
      <c r="I233" s="5">
        <v>39679</v>
      </c>
      <c r="J233" s="6">
        <v>3.63</v>
      </c>
      <c r="K233">
        <v>12.98</v>
      </c>
      <c r="L233" s="6">
        <f t="shared" si="0"/>
        <v>12.486215651813637</v>
      </c>
      <c r="M233" s="18">
        <f t="shared" si="1"/>
        <v>0.8324143767875758</v>
      </c>
      <c r="N233" s="7">
        <f t="shared" si="2"/>
        <v>13.66482875357515</v>
      </c>
      <c r="O233" s="7">
        <f t="shared" si="9"/>
        <v>-0.04325119245379483</v>
      </c>
      <c r="P233" s="6">
        <f t="shared" si="10"/>
        <v>-2.5950715472276897</v>
      </c>
      <c r="Q233" s="7">
        <f t="shared" si="11"/>
        <v>-17.974750833754776</v>
      </c>
      <c r="R233">
        <f t="shared" si="12"/>
        <v>-2.567821547679254</v>
      </c>
      <c r="S233">
        <f t="shared" si="3"/>
        <v>-102.48621565181365</v>
      </c>
      <c r="T233">
        <f t="shared" si="4"/>
        <v>102.48621565181365</v>
      </c>
      <c r="U233">
        <f t="shared" si="5"/>
        <v>5.167585623212423</v>
      </c>
      <c r="V233">
        <f t="shared" si="6"/>
        <v>18.832414376787575</v>
      </c>
      <c r="W233">
        <f t="shared" si="14"/>
        <v>6.469218956545756</v>
      </c>
      <c r="X233">
        <f t="shared" si="15"/>
        <v>20.13404771012091</v>
      </c>
    </row>
    <row r="234" spans="8:24" ht="12.75">
      <c r="H234" s="4">
        <v>233</v>
      </c>
      <c r="I234" s="5">
        <v>39680</v>
      </c>
      <c r="J234" s="6">
        <v>3.4</v>
      </c>
      <c r="K234">
        <v>12.65</v>
      </c>
      <c r="L234" s="6">
        <f t="shared" si="0"/>
        <v>12.152991720714114</v>
      </c>
      <c r="M234" s="18">
        <f t="shared" si="1"/>
        <v>0.8101994480476076</v>
      </c>
      <c r="N234" s="7">
        <f t="shared" si="2"/>
        <v>13.620398896095216</v>
      </c>
      <c r="O234" s="7">
        <f t="shared" si="9"/>
        <v>-0.04442985747993511</v>
      </c>
      <c r="P234" s="6">
        <f t="shared" si="10"/>
        <v>-2.6657914487961065</v>
      </c>
      <c r="Q234" s="7">
        <f t="shared" si="11"/>
        <v>-18.147037869976614</v>
      </c>
      <c r="R234">
        <f t="shared" si="12"/>
        <v>-2.5924339814252306</v>
      </c>
      <c r="S234">
        <f t="shared" si="3"/>
        <v>-102.15299172071413</v>
      </c>
      <c r="T234">
        <f t="shared" si="4"/>
        <v>102.15299172071413</v>
      </c>
      <c r="U234">
        <f t="shared" si="5"/>
        <v>5.189800551952391</v>
      </c>
      <c r="V234">
        <f t="shared" si="6"/>
        <v>18.81019944804761</v>
      </c>
      <c r="W234">
        <f t="shared" si="14"/>
        <v>6.487600551952391</v>
      </c>
      <c r="X234">
        <f t="shared" si="15"/>
        <v>20.10799944804761</v>
      </c>
    </row>
    <row r="235" spans="8:24" ht="12.75">
      <c r="H235" s="4">
        <v>234</v>
      </c>
      <c r="I235" s="5">
        <v>39681</v>
      </c>
      <c r="J235" s="6">
        <v>3.17</v>
      </c>
      <c r="K235">
        <v>12.32</v>
      </c>
      <c r="L235" s="6">
        <f t="shared" si="0"/>
        <v>11.82104342755912</v>
      </c>
      <c r="M235" s="18">
        <f t="shared" si="1"/>
        <v>0.7880695618372747</v>
      </c>
      <c r="N235" s="7">
        <f t="shared" si="2"/>
        <v>13.57613912367455</v>
      </c>
      <c r="O235" s="7">
        <f t="shared" si="9"/>
        <v>-0.044259772420666366</v>
      </c>
      <c r="P235" s="6">
        <f t="shared" si="10"/>
        <v>-2.655586345239982</v>
      </c>
      <c r="Q235" s="7">
        <f t="shared" si="11"/>
        <v>-18.15433425191312</v>
      </c>
      <c r="R235">
        <f t="shared" si="12"/>
        <v>-2.5934763217018744</v>
      </c>
      <c r="S235">
        <f t="shared" si="3"/>
        <v>-101.82104342755912</v>
      </c>
      <c r="T235">
        <f t="shared" si="4"/>
        <v>101.82104342755912</v>
      </c>
      <c r="U235">
        <f t="shared" si="5"/>
        <v>5.211930438162725</v>
      </c>
      <c r="V235">
        <f t="shared" si="6"/>
        <v>18.788069561837276</v>
      </c>
      <c r="W235">
        <f t="shared" si="14"/>
        <v>6.505897104829391</v>
      </c>
      <c r="X235">
        <f t="shared" si="15"/>
        <v>20.08203622850394</v>
      </c>
    </row>
    <row r="236" spans="8:24" ht="12.75">
      <c r="H236" s="4">
        <v>235</v>
      </c>
      <c r="I236" s="5">
        <v>39682</v>
      </c>
      <c r="J236" s="6">
        <v>2.92</v>
      </c>
      <c r="K236">
        <v>11.98</v>
      </c>
      <c r="L236" s="6">
        <f t="shared" si="0"/>
        <v>11.480326950978561</v>
      </c>
      <c r="M236" s="18">
        <f t="shared" si="1"/>
        <v>0.7653551300652375</v>
      </c>
      <c r="N236" s="7">
        <f t="shared" si="2"/>
        <v>13.530710260130475</v>
      </c>
      <c r="O236" s="7">
        <f t="shared" si="9"/>
        <v>-0.045428863544074716</v>
      </c>
      <c r="P236" s="6">
        <f t="shared" si="10"/>
        <v>-2.725731812644483</v>
      </c>
      <c r="Q236" s="7">
        <f t="shared" si="11"/>
        <v>-18.407731631076594</v>
      </c>
      <c r="R236">
        <f t="shared" si="12"/>
        <v>-2.6296759472966564</v>
      </c>
      <c r="S236">
        <f t="shared" si="3"/>
        <v>-101.48032695097857</v>
      </c>
      <c r="T236">
        <f t="shared" si="4"/>
        <v>101.48032695097857</v>
      </c>
      <c r="U236">
        <f t="shared" si="5"/>
        <v>5.234644869934763</v>
      </c>
      <c r="V236">
        <f t="shared" si="6"/>
        <v>18.765355130065238</v>
      </c>
      <c r="W236">
        <f t="shared" si="14"/>
        <v>6.524444869934762</v>
      </c>
      <c r="X236">
        <f t="shared" si="15"/>
        <v>20.055155130065238</v>
      </c>
    </row>
    <row r="237" spans="8:24" ht="12.75">
      <c r="H237" s="4">
        <v>236</v>
      </c>
      <c r="I237" s="5">
        <v>39683</v>
      </c>
      <c r="J237" s="6">
        <v>2.65</v>
      </c>
      <c r="K237">
        <v>11.65</v>
      </c>
      <c r="L237" s="6">
        <f t="shared" si="0"/>
        <v>11.150843067829017</v>
      </c>
      <c r="M237" s="18">
        <f t="shared" si="1"/>
        <v>0.7433895378552678</v>
      </c>
      <c r="N237" s="7">
        <f t="shared" si="2"/>
        <v>13.486779075710535</v>
      </c>
      <c r="O237" s="7">
        <f t="shared" si="9"/>
        <v>-0.043931184419939484</v>
      </c>
      <c r="P237" s="6">
        <f t="shared" si="10"/>
        <v>-2.635871065196369</v>
      </c>
      <c r="Q237" s="7">
        <f t="shared" si="11"/>
        <v>-18.417263426560275</v>
      </c>
      <c r="R237">
        <f t="shared" si="12"/>
        <v>-2.6310376323657536</v>
      </c>
      <c r="S237">
        <f t="shared" si="3"/>
        <v>-101.15084306782903</v>
      </c>
      <c r="T237">
        <f t="shared" si="4"/>
        <v>101.15084306782903</v>
      </c>
      <c r="U237">
        <f t="shared" si="5"/>
        <v>5.256610462144732</v>
      </c>
      <c r="V237">
        <f t="shared" si="6"/>
        <v>18.74338953785527</v>
      </c>
      <c r="W237">
        <f t="shared" si="14"/>
        <v>6.541910462144731</v>
      </c>
      <c r="X237">
        <f t="shared" si="15"/>
        <v>20.028689537855268</v>
      </c>
    </row>
    <row r="238" spans="8:24" ht="12.75">
      <c r="H238" s="4">
        <v>237</v>
      </c>
      <c r="I238" s="5">
        <v>39684</v>
      </c>
      <c r="J238" s="6">
        <v>2.47</v>
      </c>
      <c r="K238">
        <v>11.32</v>
      </c>
      <c r="L238" s="6">
        <f t="shared" si="0"/>
        <v>10.822512539285018</v>
      </c>
      <c r="M238" s="18">
        <f t="shared" si="1"/>
        <v>0.7215008359523345</v>
      </c>
      <c r="N238" s="7">
        <f t="shared" si="2"/>
        <v>13.44300167190467</v>
      </c>
      <c r="O238" s="7">
        <f t="shared" si="9"/>
        <v>-0.04377740380586559</v>
      </c>
      <c r="P238" s="6">
        <f t="shared" si="10"/>
        <v>-2.6266442283519353</v>
      </c>
      <c r="Q238" s="7">
        <f t="shared" si="11"/>
        <v>-18.50998797168888</v>
      </c>
      <c r="R238">
        <f t="shared" si="12"/>
        <v>-2.644283995955554</v>
      </c>
      <c r="S238">
        <f t="shared" si="3"/>
        <v>-100.82251253928503</v>
      </c>
      <c r="T238">
        <f t="shared" si="4"/>
        <v>100.82251253928503</v>
      </c>
      <c r="U238">
        <f t="shared" si="5"/>
        <v>5.278499164047664</v>
      </c>
      <c r="V238">
        <f t="shared" si="6"/>
        <v>18.721500835952334</v>
      </c>
      <c r="W238">
        <f t="shared" si="14"/>
        <v>6.560799164047664</v>
      </c>
      <c r="X238">
        <f t="shared" si="15"/>
        <v>20.003800835952333</v>
      </c>
    </row>
    <row r="239" spans="8:24" ht="12.75">
      <c r="H239" s="4">
        <v>238</v>
      </c>
      <c r="I239" s="5">
        <v>39685</v>
      </c>
      <c r="J239" s="6">
        <v>2.12</v>
      </c>
      <c r="K239">
        <v>10.97</v>
      </c>
      <c r="L239" s="6">
        <f t="shared" si="0"/>
        <v>10.475499991045188</v>
      </c>
      <c r="M239" s="18">
        <f t="shared" si="1"/>
        <v>0.6983666660696792</v>
      </c>
      <c r="N239" s="7">
        <f t="shared" si="2"/>
        <v>13.396733332139359</v>
      </c>
      <c r="O239" s="7">
        <f t="shared" si="9"/>
        <v>-0.04626833976531053</v>
      </c>
      <c r="P239" s="6">
        <f t="shared" si="10"/>
        <v>-2.7761003859186317</v>
      </c>
      <c r="Q239" s="7">
        <f t="shared" si="11"/>
        <v>-18.680796833375197</v>
      </c>
      <c r="R239">
        <f t="shared" si="12"/>
        <v>-2.6686852619107424</v>
      </c>
      <c r="S239">
        <f t="shared" si="3"/>
        <v>-100.47549999104518</v>
      </c>
      <c r="T239">
        <f t="shared" si="4"/>
        <v>100.47549999104518</v>
      </c>
      <c r="U239">
        <f t="shared" si="5"/>
        <v>5.301633333930321</v>
      </c>
      <c r="V239">
        <f t="shared" si="6"/>
        <v>18.698366666069678</v>
      </c>
      <c r="W239">
        <f t="shared" si="14"/>
        <v>6.578100000596987</v>
      </c>
      <c r="X239">
        <f t="shared" si="15"/>
        <v>19.974833332736345</v>
      </c>
    </row>
    <row r="240" spans="8:24" ht="12.75">
      <c r="H240" s="4">
        <v>239</v>
      </c>
      <c r="I240" s="5">
        <v>39686</v>
      </c>
      <c r="J240" s="6">
        <v>1.83</v>
      </c>
      <c r="K240">
        <v>10.63</v>
      </c>
      <c r="L240" s="6">
        <f t="shared" si="0"/>
        <v>10.139558860476328</v>
      </c>
      <c r="M240" s="18">
        <f t="shared" si="1"/>
        <v>0.6759705906984218</v>
      </c>
      <c r="N240" s="7">
        <f t="shared" si="2"/>
        <v>13.351941181396844</v>
      </c>
      <c r="O240" s="7">
        <f t="shared" si="9"/>
        <v>-0.044792150742514636</v>
      </c>
      <c r="P240" s="6">
        <f t="shared" si="10"/>
        <v>-2.687529044550878</v>
      </c>
      <c r="Q240" s="7">
        <f t="shared" si="11"/>
        <v>-18.773254330698386</v>
      </c>
      <c r="R240">
        <f t="shared" si="12"/>
        <v>-2.681893475814055</v>
      </c>
      <c r="S240">
        <f t="shared" si="3"/>
        <v>-100.13955886047633</v>
      </c>
      <c r="T240">
        <f t="shared" si="4"/>
        <v>100.13955886047633</v>
      </c>
      <c r="U240">
        <f t="shared" si="5"/>
        <v>5.324029409301578</v>
      </c>
      <c r="V240">
        <f t="shared" si="6"/>
        <v>18.675970590698423</v>
      </c>
      <c r="W240">
        <f t="shared" si="14"/>
        <v>6.595662742634911</v>
      </c>
      <c r="X240">
        <f t="shared" si="15"/>
        <v>19.947603924031757</v>
      </c>
    </row>
    <row r="241" spans="8:24" ht="12.75">
      <c r="H241" s="4">
        <v>240</v>
      </c>
      <c r="I241" s="5">
        <v>39687</v>
      </c>
      <c r="J241" s="6">
        <v>1.55</v>
      </c>
      <c r="K241">
        <v>10.28</v>
      </c>
      <c r="L241" s="6">
        <f t="shared" si="0"/>
        <v>9.794883840312842</v>
      </c>
      <c r="M241" s="18">
        <f t="shared" si="1"/>
        <v>0.6529922560208561</v>
      </c>
      <c r="N241" s="7">
        <f t="shared" si="2"/>
        <v>13.305984512041713</v>
      </c>
      <c r="O241" s="7">
        <f t="shared" si="9"/>
        <v>-0.04595666935513165</v>
      </c>
      <c r="P241" s="6">
        <f t="shared" si="10"/>
        <v>-2.757400161307899</v>
      </c>
      <c r="Q241" s="7">
        <f t="shared" si="11"/>
        <v>-18.86486304321018</v>
      </c>
      <c r="R241">
        <f t="shared" si="12"/>
        <v>-2.6949804347443114</v>
      </c>
      <c r="S241">
        <f t="shared" si="3"/>
        <v>-99.79488384031285</v>
      </c>
      <c r="T241">
        <f t="shared" si="4"/>
        <v>99.79488384031285</v>
      </c>
      <c r="U241">
        <f t="shared" si="5"/>
        <v>5.347007743979144</v>
      </c>
      <c r="V241">
        <f t="shared" si="6"/>
        <v>18.652992256020855</v>
      </c>
      <c r="W241">
        <f t="shared" si="14"/>
        <v>6.61397441064581</v>
      </c>
      <c r="X241">
        <f t="shared" si="15"/>
        <v>19.919958922687524</v>
      </c>
    </row>
    <row r="242" spans="8:24" ht="12.75">
      <c r="H242" s="4">
        <v>241</v>
      </c>
      <c r="I242" s="5">
        <v>39688</v>
      </c>
      <c r="J242" s="6">
        <v>1.27</v>
      </c>
      <c r="K242">
        <v>9.93</v>
      </c>
      <c r="L242" s="6">
        <f t="shared" si="0"/>
        <v>9.451328151303432</v>
      </c>
      <c r="M242" s="18">
        <f t="shared" si="1"/>
        <v>0.6300885434202288</v>
      </c>
      <c r="N242" s="7">
        <f t="shared" si="2"/>
        <v>13.260177086840457</v>
      </c>
      <c r="O242" s="7">
        <f t="shared" si="9"/>
        <v>-0.04580742520125547</v>
      </c>
      <c r="P242" s="6">
        <f t="shared" si="10"/>
        <v>-2.748445512075328</v>
      </c>
      <c r="Q242" s="7">
        <f t="shared" si="11"/>
        <v>-18.957722210045524</v>
      </c>
      <c r="R242">
        <f t="shared" si="12"/>
        <v>-2.7082460300065034</v>
      </c>
      <c r="S242">
        <f t="shared" si="3"/>
        <v>-99.45132815130343</v>
      </c>
      <c r="T242">
        <f t="shared" si="4"/>
        <v>99.45132815130343</v>
      </c>
      <c r="U242">
        <f t="shared" si="5"/>
        <v>5.369911456579771</v>
      </c>
      <c r="V242">
        <f t="shared" si="6"/>
        <v>18.63008854342023</v>
      </c>
      <c r="W242">
        <f t="shared" si="14"/>
        <v>6.632211456579771</v>
      </c>
      <c r="X242">
        <f t="shared" si="15"/>
        <v>19.89238854342023</v>
      </c>
    </row>
    <row r="243" spans="8:24" ht="12.75">
      <c r="H243" s="4">
        <v>242</v>
      </c>
      <c r="I243" s="5">
        <v>39689</v>
      </c>
      <c r="J243" s="6">
        <v>0.97</v>
      </c>
      <c r="K243">
        <v>9.58</v>
      </c>
      <c r="L243" s="6">
        <f t="shared" si="0"/>
        <v>9.108848007877668</v>
      </c>
      <c r="M243" s="18">
        <f t="shared" si="1"/>
        <v>0.6072565338585112</v>
      </c>
      <c r="N243" s="7">
        <f t="shared" si="2"/>
        <v>13.214513067717021</v>
      </c>
      <c r="O243" s="7">
        <f t="shared" si="9"/>
        <v>-0.04566401912343565</v>
      </c>
      <c r="P243" s="6">
        <f t="shared" si="10"/>
        <v>-2.739841147406139</v>
      </c>
      <c r="Q243" s="7">
        <f t="shared" si="11"/>
        <v>-18.97183154480718</v>
      </c>
      <c r="R243">
        <f t="shared" si="12"/>
        <v>-2.7102616492581686</v>
      </c>
      <c r="S243">
        <f t="shared" si="3"/>
        <v>-99.10884800787767</v>
      </c>
      <c r="T243">
        <f t="shared" si="4"/>
        <v>99.10884800787767</v>
      </c>
      <c r="U243">
        <f t="shared" si="5"/>
        <v>5.392743466141488</v>
      </c>
      <c r="V243">
        <f t="shared" si="6"/>
        <v>18.60725653385851</v>
      </c>
      <c r="W243">
        <f t="shared" si="14"/>
        <v>6.650043466141488</v>
      </c>
      <c r="X243">
        <f t="shared" si="15"/>
        <v>19.86455653385851</v>
      </c>
    </row>
    <row r="244" spans="8:24" ht="12.75">
      <c r="H244" s="4">
        <v>243</v>
      </c>
      <c r="I244" s="5">
        <v>39690</v>
      </c>
      <c r="J244" s="6">
        <v>0.67</v>
      </c>
      <c r="K244">
        <v>9.22</v>
      </c>
      <c r="L244" s="6">
        <f t="shared" si="0"/>
        <v>8.75765935165749</v>
      </c>
      <c r="M244" s="18">
        <f t="shared" si="1"/>
        <v>0.5838439567771659</v>
      </c>
      <c r="N244" s="7">
        <f t="shared" si="2"/>
        <v>13.167687913554332</v>
      </c>
      <c r="O244" s="7">
        <f t="shared" si="9"/>
        <v>-0.04682515416268984</v>
      </c>
      <c r="P244" s="6">
        <f t="shared" si="10"/>
        <v>-2.8095092497613905</v>
      </c>
      <c r="Q244" s="7">
        <f t="shared" si="11"/>
        <v>-19.145469729372202</v>
      </c>
      <c r="R244">
        <f t="shared" si="12"/>
        <v>-2.735067104196029</v>
      </c>
      <c r="S244">
        <f t="shared" si="3"/>
        <v>-98.75765935165748</v>
      </c>
      <c r="T244">
        <f t="shared" si="4"/>
        <v>98.75765935165748</v>
      </c>
      <c r="U244">
        <f t="shared" si="5"/>
        <v>5.416156043222835</v>
      </c>
      <c r="V244">
        <f t="shared" si="6"/>
        <v>18.583843956777166</v>
      </c>
      <c r="W244">
        <f t="shared" si="14"/>
        <v>6.668456043222835</v>
      </c>
      <c r="X244">
        <f t="shared" si="15"/>
        <v>19.836143956777168</v>
      </c>
    </row>
    <row r="245" spans="8:24" ht="12.75">
      <c r="H245" s="4">
        <v>244</v>
      </c>
      <c r="I245" s="5">
        <v>39691</v>
      </c>
      <c r="J245" s="6">
        <v>0.35</v>
      </c>
      <c r="K245">
        <v>8.85</v>
      </c>
      <c r="L245" s="6">
        <f t="shared" si="0"/>
        <v>8.3978049323966</v>
      </c>
      <c r="M245" s="18">
        <f t="shared" si="1"/>
        <v>0.5598536621597733</v>
      </c>
      <c r="N245" s="7">
        <f t="shared" si="2"/>
        <v>13.119707324319547</v>
      </c>
      <c r="O245" s="7">
        <f t="shared" si="9"/>
        <v>-0.04798058923478443</v>
      </c>
      <c r="P245" s="6">
        <f t="shared" si="10"/>
        <v>-2.878835354087066</v>
      </c>
      <c r="Q245" s="7">
        <f t="shared" si="11"/>
        <v>-19.397660855107333</v>
      </c>
      <c r="R245">
        <f t="shared" si="12"/>
        <v>-2.771094407872476</v>
      </c>
      <c r="S245">
        <f t="shared" si="3"/>
        <v>-98.39780493239661</v>
      </c>
      <c r="T245">
        <f t="shared" si="4"/>
        <v>98.39780493239661</v>
      </c>
      <c r="U245">
        <f t="shared" si="5"/>
        <v>5.440146337840226</v>
      </c>
      <c r="V245">
        <f t="shared" si="6"/>
        <v>18.559853662159775</v>
      </c>
      <c r="W245">
        <f t="shared" si="14"/>
        <v>6.687113004506893</v>
      </c>
      <c r="X245">
        <f t="shared" si="15"/>
        <v>19.80682032882644</v>
      </c>
    </row>
    <row r="246" spans="8:24" ht="12.75">
      <c r="H246" s="4">
        <v>245</v>
      </c>
      <c r="I246" s="5">
        <v>39692</v>
      </c>
      <c r="J246" s="6">
        <v>0.05</v>
      </c>
      <c r="K246">
        <v>8.5</v>
      </c>
      <c r="L246" s="6">
        <f t="shared" si="0"/>
        <v>8.058374188695941</v>
      </c>
      <c r="M246" s="18">
        <f t="shared" si="1"/>
        <v>0.5372249459130628</v>
      </c>
      <c r="N246" s="7">
        <f t="shared" si="2"/>
        <v>13.074449891826125</v>
      </c>
      <c r="O246" s="7">
        <f t="shared" si="9"/>
        <v>-0.045257432493421845</v>
      </c>
      <c r="P246" s="6">
        <f t="shared" si="10"/>
        <v>-2.7154459496053107</v>
      </c>
      <c r="Q246" s="7">
        <f t="shared" si="11"/>
        <v>-19.33700641879401</v>
      </c>
      <c r="R246">
        <f t="shared" si="12"/>
        <v>-2.7624294883991447</v>
      </c>
      <c r="S246">
        <f t="shared" si="3"/>
        <v>-98.05837418869594</v>
      </c>
      <c r="T246">
        <f t="shared" si="4"/>
        <v>98.05837418869594</v>
      </c>
      <c r="U246">
        <f t="shared" si="5"/>
        <v>5.462775054086937</v>
      </c>
      <c r="V246">
        <f t="shared" si="6"/>
        <v>18.537224945913064</v>
      </c>
      <c r="W246">
        <f t="shared" si="14"/>
        <v>6.704741720753604</v>
      </c>
      <c r="X246">
        <f t="shared" si="15"/>
        <v>19.77919161257973</v>
      </c>
    </row>
    <row r="247" spans="8:24" ht="12.75">
      <c r="H247" s="4">
        <v>246</v>
      </c>
      <c r="I247" s="5">
        <v>39693</v>
      </c>
      <c r="J247" s="6">
        <v>-0.27</v>
      </c>
      <c r="K247">
        <v>8.15</v>
      </c>
      <c r="L247" s="6">
        <f t="shared" si="0"/>
        <v>7.7198463414760985</v>
      </c>
      <c r="M247" s="18">
        <f t="shared" si="1"/>
        <v>0.5146564227650733</v>
      </c>
      <c r="N247" s="7">
        <f t="shared" si="2"/>
        <v>13.029312845530146</v>
      </c>
      <c r="O247" s="7">
        <f t="shared" si="9"/>
        <v>-0.04513704629597903</v>
      </c>
      <c r="P247" s="6">
        <f t="shared" si="10"/>
        <v>-2.708222777758742</v>
      </c>
      <c r="Q247" s="7">
        <f t="shared" si="11"/>
        <v>-19.357700152001875</v>
      </c>
      <c r="R247">
        <f t="shared" si="12"/>
        <v>-2.765385736000268</v>
      </c>
      <c r="S247">
        <f t="shared" si="3"/>
        <v>-97.71984634147609</v>
      </c>
      <c r="T247">
        <f t="shared" si="4"/>
        <v>97.71984634147609</v>
      </c>
      <c r="U247">
        <f t="shared" si="5"/>
        <v>5.485343577234928</v>
      </c>
      <c r="V247">
        <f t="shared" si="6"/>
        <v>18.51465642276507</v>
      </c>
      <c r="W247">
        <f t="shared" si="14"/>
        <v>6.7219769105682605</v>
      </c>
      <c r="X247">
        <f t="shared" si="15"/>
        <v>19.751289756098405</v>
      </c>
    </row>
    <row r="248" spans="8:24" ht="12.75">
      <c r="H248" s="4">
        <v>247</v>
      </c>
      <c r="I248" s="5">
        <v>39694</v>
      </c>
      <c r="J248" s="6">
        <v>-0.6</v>
      </c>
      <c r="K248">
        <v>7.78</v>
      </c>
      <c r="L248" s="6">
        <f t="shared" si="0"/>
        <v>7.362910522720945</v>
      </c>
      <c r="M248" s="18">
        <f t="shared" si="1"/>
        <v>0.49086070151472966</v>
      </c>
      <c r="N248" s="7">
        <f t="shared" si="2"/>
        <v>12.981721403029459</v>
      </c>
      <c r="O248" s="7">
        <f t="shared" si="9"/>
        <v>-0.047591442500687364</v>
      </c>
      <c r="P248" s="6">
        <f t="shared" si="10"/>
        <v>-2.855486550041242</v>
      </c>
      <c r="Q248" s="7">
        <f t="shared" si="11"/>
        <v>-19.455786540735218</v>
      </c>
      <c r="R248">
        <f t="shared" si="12"/>
        <v>-2.779398077247888</v>
      </c>
      <c r="S248">
        <f t="shared" si="3"/>
        <v>-97.36291052272095</v>
      </c>
      <c r="T248">
        <f t="shared" si="4"/>
        <v>97.36291052272095</v>
      </c>
      <c r="U248">
        <f t="shared" si="5"/>
        <v>5.50913929848527</v>
      </c>
      <c r="V248">
        <f t="shared" si="6"/>
        <v>18.49086070151473</v>
      </c>
      <c r="W248">
        <f t="shared" si="14"/>
        <v>6.740272631818603</v>
      </c>
      <c r="X248">
        <f t="shared" si="15"/>
        <v>19.721994034848063</v>
      </c>
    </row>
    <row r="249" spans="8:24" ht="12.75">
      <c r="H249" s="4">
        <v>248</v>
      </c>
      <c r="I249" s="5">
        <v>39695</v>
      </c>
      <c r="J249" s="6">
        <v>-0.92</v>
      </c>
      <c r="K249">
        <v>7.42</v>
      </c>
      <c r="L249" s="6">
        <f t="shared" si="0"/>
        <v>7.016500898565776</v>
      </c>
      <c r="M249" s="18">
        <f t="shared" si="1"/>
        <v>0.4677667265710517</v>
      </c>
      <c r="N249" s="7">
        <f t="shared" si="2"/>
        <v>12.935533453142103</v>
      </c>
      <c r="O249" s="7">
        <f t="shared" si="9"/>
        <v>-0.04618794988735608</v>
      </c>
      <c r="P249" s="6">
        <f t="shared" si="10"/>
        <v>-2.771276993241365</v>
      </c>
      <c r="Q249" s="7">
        <f t="shared" si="11"/>
        <v>-19.478618021901255</v>
      </c>
      <c r="R249">
        <f t="shared" si="12"/>
        <v>-2.782659717414465</v>
      </c>
      <c r="S249">
        <f t="shared" si="3"/>
        <v>-97.01650089856578</v>
      </c>
      <c r="T249">
        <f t="shared" si="4"/>
        <v>97.01650089856578</v>
      </c>
      <c r="U249">
        <f t="shared" si="5"/>
        <v>5.532233273428948</v>
      </c>
      <c r="V249">
        <f t="shared" si="6"/>
        <v>18.467766726571053</v>
      </c>
      <c r="W249">
        <f t="shared" si="14"/>
        <v>6.758033273428947</v>
      </c>
      <c r="X249">
        <f t="shared" si="15"/>
        <v>19.693566726571053</v>
      </c>
    </row>
    <row r="250" spans="8:24" ht="12.75">
      <c r="H250" s="4">
        <v>249</v>
      </c>
      <c r="I250" s="5">
        <v>39696</v>
      </c>
      <c r="J250" s="6">
        <v>-1.25</v>
      </c>
      <c r="K250">
        <v>7.05</v>
      </c>
      <c r="L250" s="6">
        <f t="shared" si="0"/>
        <v>6.661326414931879</v>
      </c>
      <c r="M250" s="18">
        <f t="shared" si="1"/>
        <v>0.44408842766212525</v>
      </c>
      <c r="N250" s="7">
        <f t="shared" si="2"/>
        <v>12.88817685532425</v>
      </c>
      <c r="O250" s="7">
        <f t="shared" si="9"/>
        <v>-0.04735659781785273</v>
      </c>
      <c r="P250" s="6">
        <f t="shared" si="10"/>
        <v>-2.841395869071164</v>
      </c>
      <c r="Q250" s="7">
        <f t="shared" si="11"/>
        <v>-19.58017274356628</v>
      </c>
      <c r="R250">
        <f t="shared" si="12"/>
        <v>-2.7971675347951828</v>
      </c>
      <c r="S250">
        <f t="shared" si="3"/>
        <v>-96.66132641493189</v>
      </c>
      <c r="T250">
        <f t="shared" si="4"/>
        <v>96.66132641493189</v>
      </c>
      <c r="U250">
        <f t="shared" si="5"/>
        <v>5.555911572337874</v>
      </c>
      <c r="V250">
        <f t="shared" si="6"/>
        <v>18.444088427662127</v>
      </c>
      <c r="W250">
        <f t="shared" si="14"/>
        <v>6.776211572337874</v>
      </c>
      <c r="X250">
        <f t="shared" si="15"/>
        <v>19.66438842766213</v>
      </c>
    </row>
    <row r="251" spans="8:24" ht="12.75">
      <c r="H251" s="4">
        <v>250</v>
      </c>
      <c r="I251" s="5">
        <v>39697</v>
      </c>
      <c r="J251" s="6">
        <v>-1.58</v>
      </c>
      <c r="K251">
        <v>6.67</v>
      </c>
      <c r="L251" s="6">
        <f t="shared" si="0"/>
        <v>6.297409068368718</v>
      </c>
      <c r="M251" s="18">
        <f t="shared" si="1"/>
        <v>0.4198272712245812</v>
      </c>
      <c r="N251" s="7">
        <f t="shared" si="2"/>
        <v>12.839654542449162</v>
      </c>
      <c r="O251" s="7">
        <f t="shared" si="9"/>
        <v>-0.04852231287508779</v>
      </c>
      <c r="P251" s="6">
        <f t="shared" si="10"/>
        <v>-2.9113387725052675</v>
      </c>
      <c r="Q251" s="7">
        <f t="shared" si="11"/>
        <v>-19.682002266310157</v>
      </c>
      <c r="R251">
        <f t="shared" si="12"/>
        <v>-2.8117146094728795</v>
      </c>
      <c r="S251">
        <f t="shared" si="3"/>
        <v>-96.29740906836872</v>
      </c>
      <c r="T251">
        <f t="shared" si="4"/>
        <v>96.29740906836872</v>
      </c>
      <c r="U251">
        <f t="shared" si="5"/>
        <v>5.580172728775419</v>
      </c>
      <c r="V251">
        <f t="shared" si="6"/>
        <v>18.41982727122458</v>
      </c>
      <c r="W251">
        <f t="shared" si="14"/>
        <v>6.794972728775418</v>
      </c>
      <c r="X251">
        <f t="shared" si="15"/>
        <v>19.63462727122458</v>
      </c>
    </row>
    <row r="252" spans="8:24" ht="12.75">
      <c r="H252" s="4">
        <v>251</v>
      </c>
      <c r="I252" s="5">
        <v>39698</v>
      </c>
      <c r="J252" s="6">
        <v>-1.92</v>
      </c>
      <c r="K252">
        <v>6.3</v>
      </c>
      <c r="L252" s="6">
        <f t="shared" si="0"/>
        <v>5.943855282831602</v>
      </c>
      <c r="M252" s="18">
        <f t="shared" si="1"/>
        <v>0.3962570188554401</v>
      </c>
      <c r="N252" s="7">
        <f t="shared" si="2"/>
        <v>12.79251403771088</v>
      </c>
      <c r="O252" s="7">
        <f t="shared" si="9"/>
        <v>-0.04714050473828202</v>
      </c>
      <c r="P252" s="6">
        <f t="shared" si="10"/>
        <v>-2.828430284296921</v>
      </c>
      <c r="Q252" s="7">
        <f t="shared" si="11"/>
        <v>-19.631597196520012</v>
      </c>
      <c r="R252">
        <f t="shared" si="12"/>
        <v>-2.8045138852171445</v>
      </c>
      <c r="S252">
        <f t="shared" si="3"/>
        <v>-95.9438552828316</v>
      </c>
      <c r="T252">
        <f t="shared" si="4"/>
        <v>95.9438552828316</v>
      </c>
      <c r="U252">
        <f t="shared" si="5"/>
        <v>5.60374298114456</v>
      </c>
      <c r="V252">
        <f t="shared" si="6"/>
        <v>18.39625701885544</v>
      </c>
      <c r="W252">
        <f t="shared" si="14"/>
        <v>6.812876314477893</v>
      </c>
      <c r="X252">
        <f t="shared" si="15"/>
        <v>19.605390352188774</v>
      </c>
    </row>
    <row r="253" spans="8:24" ht="12.75">
      <c r="H253" s="4">
        <v>252</v>
      </c>
      <c r="I253" s="5">
        <v>39699</v>
      </c>
      <c r="J253" s="6">
        <v>-2.27</v>
      </c>
      <c r="K253">
        <v>5.93</v>
      </c>
      <c r="L253" s="6">
        <f t="shared" si="0"/>
        <v>5.591031790106385</v>
      </c>
      <c r="M253" s="18">
        <f t="shared" si="1"/>
        <v>0.372735452673759</v>
      </c>
      <c r="N253" s="7">
        <f t="shared" si="2"/>
        <v>12.745470905347519</v>
      </c>
      <c r="O253" s="7">
        <f t="shared" si="9"/>
        <v>-0.04704313236336155</v>
      </c>
      <c r="P253" s="6">
        <f t="shared" si="10"/>
        <v>-2.822587941801693</v>
      </c>
      <c r="Q253" s="7">
        <f t="shared" si="11"/>
        <v>-19.738739188716394</v>
      </c>
      <c r="R253">
        <f t="shared" si="12"/>
        <v>-2.819819884102342</v>
      </c>
      <c r="S253">
        <f t="shared" si="3"/>
        <v>-95.59103179010638</v>
      </c>
      <c r="T253">
        <f t="shared" si="4"/>
        <v>95.59103179010638</v>
      </c>
      <c r="U253">
        <f t="shared" si="5"/>
        <v>5.627264547326241</v>
      </c>
      <c r="V253">
        <f t="shared" si="6"/>
        <v>18.37273545267376</v>
      </c>
      <c r="W253">
        <f t="shared" si="14"/>
        <v>6.83056454732624</v>
      </c>
      <c r="X253">
        <f t="shared" si="15"/>
        <v>19.57603545267376</v>
      </c>
    </row>
    <row r="254" spans="8:24" ht="12.75">
      <c r="H254" s="4">
        <v>253</v>
      </c>
      <c r="I254" s="5">
        <v>39700</v>
      </c>
      <c r="J254" s="6">
        <v>-2.6</v>
      </c>
      <c r="K254">
        <v>5.55</v>
      </c>
      <c r="L254" s="6">
        <f t="shared" si="0"/>
        <v>5.2293852833394325</v>
      </c>
      <c r="M254" s="18">
        <f t="shared" si="1"/>
        <v>0.3486256855559622</v>
      </c>
      <c r="N254" s="7">
        <f t="shared" si="2"/>
        <v>12.697251371111925</v>
      </c>
      <c r="O254" s="7">
        <f t="shared" si="9"/>
        <v>-0.048219534235594</v>
      </c>
      <c r="P254" s="6">
        <f t="shared" si="10"/>
        <v>-2.89317205413564</v>
      </c>
      <c r="Q254" s="7">
        <f t="shared" si="11"/>
        <v>-19.923688465093292</v>
      </c>
      <c r="R254">
        <f t="shared" si="12"/>
        <v>-2.8462412092990417</v>
      </c>
      <c r="S254">
        <f t="shared" si="3"/>
        <v>-95.22938528333944</v>
      </c>
      <c r="T254">
        <f t="shared" si="4"/>
        <v>95.22938528333944</v>
      </c>
      <c r="U254">
        <f t="shared" si="5"/>
        <v>5.651374314444038</v>
      </c>
      <c r="V254">
        <f t="shared" si="6"/>
        <v>18.348625685555962</v>
      </c>
      <c r="W254">
        <f t="shared" si="14"/>
        <v>6.849174314444038</v>
      </c>
      <c r="X254">
        <f t="shared" si="15"/>
        <v>19.546425685555963</v>
      </c>
    </row>
    <row r="255" spans="8:24" ht="12.75">
      <c r="H255" s="4">
        <v>254</v>
      </c>
      <c r="I255" s="5">
        <v>39701</v>
      </c>
      <c r="J255" s="6">
        <v>-2.95</v>
      </c>
      <c r="K255">
        <v>5.17</v>
      </c>
      <c r="L255" s="6">
        <f t="shared" si="0"/>
        <v>4.86841301998857</v>
      </c>
      <c r="M255" s="18">
        <f t="shared" si="1"/>
        <v>0.324560867999238</v>
      </c>
      <c r="N255" s="7">
        <f t="shared" si="2"/>
        <v>12.649121735998476</v>
      </c>
      <c r="O255" s="7">
        <f t="shared" si="9"/>
        <v>-0.048129635113449254</v>
      </c>
      <c r="P255" s="6">
        <f t="shared" si="10"/>
        <v>-2.8877781068069552</v>
      </c>
      <c r="Q255" s="7">
        <f t="shared" si="11"/>
        <v>-19.955980021859006</v>
      </c>
      <c r="R255">
        <f t="shared" si="12"/>
        <v>-2.850854288837001</v>
      </c>
      <c r="S255">
        <f t="shared" si="3"/>
        <v>-94.86841301998858</v>
      </c>
      <c r="T255">
        <f t="shared" si="4"/>
        <v>94.86841301998858</v>
      </c>
      <c r="U255">
        <f t="shared" si="5"/>
        <v>5.675439132000761</v>
      </c>
      <c r="V255">
        <f t="shared" si="6"/>
        <v>18.32456086799924</v>
      </c>
      <c r="W255">
        <f t="shared" si="14"/>
        <v>6.867405798667428</v>
      </c>
      <c r="X255">
        <f t="shared" si="15"/>
        <v>19.516527534665904</v>
      </c>
    </row>
    <row r="256" spans="8:24" ht="12.75">
      <c r="H256" s="4">
        <v>255</v>
      </c>
      <c r="I256" s="5">
        <v>39702</v>
      </c>
      <c r="J256" s="6">
        <v>-3.3</v>
      </c>
      <c r="K256">
        <v>4.8</v>
      </c>
      <c r="L256" s="6">
        <f t="shared" si="0"/>
        <v>4.517542157839025</v>
      </c>
      <c r="M256" s="18">
        <f t="shared" si="1"/>
        <v>0.30116947718926834</v>
      </c>
      <c r="N256" s="7">
        <f t="shared" si="2"/>
        <v>12.602338954378537</v>
      </c>
      <c r="O256" s="7">
        <f t="shared" si="9"/>
        <v>-0.046782781619938874</v>
      </c>
      <c r="P256" s="6">
        <f t="shared" si="10"/>
        <v>-2.8069668971963324</v>
      </c>
      <c r="Q256" s="7">
        <f t="shared" si="11"/>
        <v>-19.991669925813973</v>
      </c>
      <c r="R256">
        <f t="shared" si="12"/>
        <v>-2.855952846544853</v>
      </c>
      <c r="S256">
        <f t="shared" si="3"/>
        <v>-94.51754215783905</v>
      </c>
      <c r="T256">
        <f t="shared" si="4"/>
        <v>94.51754215783905</v>
      </c>
      <c r="U256">
        <f t="shared" si="5"/>
        <v>5.69883052281073</v>
      </c>
      <c r="V256">
        <f t="shared" si="6"/>
        <v>18.30116947718927</v>
      </c>
      <c r="W256">
        <f t="shared" si="14"/>
        <v>6.884963856144063</v>
      </c>
      <c r="X256">
        <f t="shared" si="15"/>
        <v>19.487302810522603</v>
      </c>
    </row>
    <row r="257" spans="8:24" ht="12.75">
      <c r="H257" s="4">
        <v>256</v>
      </c>
      <c r="I257" s="5">
        <v>39703</v>
      </c>
      <c r="J257" s="6">
        <v>-3.65</v>
      </c>
      <c r="K257">
        <v>4.42</v>
      </c>
      <c r="L257" s="6">
        <f t="shared" si="0"/>
        <v>4.157760126276454</v>
      </c>
      <c r="M257" s="18">
        <f t="shared" si="1"/>
        <v>0.27718400841843027</v>
      </c>
      <c r="N257" s="7">
        <f t="shared" si="2"/>
        <v>12.554368016836861</v>
      </c>
      <c r="O257" s="7">
        <f t="shared" si="9"/>
        <v>-0.047970937541675696</v>
      </c>
      <c r="P257" s="6">
        <f t="shared" si="10"/>
        <v>-2.8782562525005417</v>
      </c>
      <c r="Q257" s="7">
        <f t="shared" si="11"/>
        <v>-20.02853030924335</v>
      </c>
      <c r="R257">
        <f t="shared" si="12"/>
        <v>-2.861218615606193</v>
      </c>
      <c r="S257">
        <f t="shared" si="3"/>
        <v>-94.15776012627646</v>
      </c>
      <c r="T257">
        <f t="shared" si="4"/>
        <v>94.15776012627646</v>
      </c>
      <c r="U257">
        <f t="shared" si="5"/>
        <v>5.7228159915815695</v>
      </c>
      <c r="V257">
        <f t="shared" si="6"/>
        <v>18.27718400841843</v>
      </c>
      <c r="W257">
        <f t="shared" si="14"/>
        <v>6.903115991581569</v>
      </c>
      <c r="X257">
        <f t="shared" si="15"/>
        <v>19.45748400841843</v>
      </c>
    </row>
    <row r="258" spans="8:24" ht="12.75">
      <c r="H258" s="4">
        <v>257</v>
      </c>
      <c r="I258" s="5">
        <v>39704</v>
      </c>
      <c r="J258" s="6">
        <v>-4</v>
      </c>
      <c r="K258">
        <v>4.03</v>
      </c>
      <c r="L258" s="6">
        <f t="shared" si="0"/>
        <v>3.789063541361784</v>
      </c>
      <c r="M258" s="18">
        <f t="shared" si="1"/>
        <v>0.2526042360907856</v>
      </c>
      <c r="N258" s="7">
        <f t="shared" si="2"/>
        <v>12.505208472181572</v>
      </c>
      <c r="O258" s="7">
        <f t="shared" si="9"/>
        <v>-0.04915954465528927</v>
      </c>
      <c r="P258" s="6">
        <f t="shared" si="10"/>
        <v>-2.949572679317356</v>
      </c>
      <c r="Q258" s="7">
        <f t="shared" si="11"/>
        <v>-20.06676421605544</v>
      </c>
      <c r="R258">
        <f t="shared" si="12"/>
        <v>-2.866680602293634</v>
      </c>
      <c r="S258">
        <f t="shared" si="3"/>
        <v>-93.78906354136177</v>
      </c>
      <c r="T258">
        <f t="shared" si="4"/>
        <v>93.78906354136177</v>
      </c>
      <c r="U258">
        <f t="shared" si="5"/>
        <v>5.747395763909215</v>
      </c>
      <c r="V258">
        <f t="shared" si="6"/>
        <v>18.252604236090786</v>
      </c>
      <c r="W258">
        <f t="shared" si="14"/>
        <v>6.921862430575882</v>
      </c>
      <c r="X258">
        <f t="shared" si="15"/>
        <v>19.427070902757453</v>
      </c>
    </row>
    <row r="259" spans="8:24" ht="12.75">
      <c r="H259" s="4">
        <v>258</v>
      </c>
      <c r="I259" s="5">
        <v>39705</v>
      </c>
      <c r="J259" s="6">
        <v>-4.37</v>
      </c>
      <c r="K259">
        <v>3.65</v>
      </c>
      <c r="L259" s="6">
        <f t="shared" si="0"/>
        <v>3.4303119742369033</v>
      </c>
      <c r="M259" s="18">
        <f t="shared" si="1"/>
        <v>0.2286874649491269</v>
      </c>
      <c r="N259" s="7">
        <f t="shared" si="2"/>
        <v>12.457374929898254</v>
      </c>
      <c r="O259" s="7">
        <f t="shared" si="9"/>
        <v>-0.0478335422833176</v>
      </c>
      <c r="P259" s="6">
        <f t="shared" si="10"/>
        <v>-2.870012536999056</v>
      </c>
      <c r="Q259" s="7">
        <f t="shared" si="11"/>
        <v>-20.108346468757574</v>
      </c>
      <c r="R259">
        <f t="shared" si="12"/>
        <v>-2.872620924108225</v>
      </c>
      <c r="S259">
        <f t="shared" si="3"/>
        <v>-93.43031197423691</v>
      </c>
      <c r="T259">
        <f t="shared" si="4"/>
        <v>93.43031197423691</v>
      </c>
      <c r="U259">
        <f t="shared" si="5"/>
        <v>5.771312535050872</v>
      </c>
      <c r="V259">
        <f t="shared" si="6"/>
        <v>18.22868746494913</v>
      </c>
      <c r="W259">
        <f t="shared" si="14"/>
        <v>6.9396125350508715</v>
      </c>
      <c r="X259">
        <f t="shared" si="15"/>
        <v>19.39698746494913</v>
      </c>
    </row>
    <row r="260" spans="8:24" ht="12.75">
      <c r="H260" s="4">
        <v>259</v>
      </c>
      <c r="I260" s="5">
        <v>39706</v>
      </c>
      <c r="J260" s="6">
        <v>-4.72</v>
      </c>
      <c r="K260">
        <v>3.27</v>
      </c>
      <c r="L260" s="6">
        <f t="shared" si="0"/>
        <v>3.0719982736824187</v>
      </c>
      <c r="M260" s="18">
        <f t="shared" si="1"/>
        <v>0.20479988491216125</v>
      </c>
      <c r="N260" s="7">
        <f t="shared" si="2"/>
        <v>12.409599769824322</v>
      </c>
      <c r="O260" s="7">
        <f t="shared" si="9"/>
        <v>-0.047775160073932454</v>
      </c>
      <c r="P260" s="6">
        <f t="shared" si="10"/>
        <v>-2.8665096044359473</v>
      </c>
      <c r="Q260" s="7">
        <f t="shared" si="11"/>
        <v>-20.15226813139183</v>
      </c>
      <c r="R260">
        <f t="shared" si="12"/>
        <v>-2.87889544734169</v>
      </c>
      <c r="S260">
        <f t="shared" si="3"/>
        <v>-93.07199827368241</v>
      </c>
      <c r="T260">
        <f t="shared" si="4"/>
        <v>93.07199827368241</v>
      </c>
      <c r="U260">
        <f t="shared" si="5"/>
        <v>5.795200115087839</v>
      </c>
      <c r="V260">
        <f t="shared" si="6"/>
        <v>18.204799884912163</v>
      </c>
      <c r="W260">
        <f t="shared" si="14"/>
        <v>6.957666781754505</v>
      </c>
      <c r="X260">
        <f t="shared" si="15"/>
        <v>19.36726655157883</v>
      </c>
    </row>
    <row r="261" spans="8:24" ht="12.75">
      <c r="H261" s="4">
        <v>260</v>
      </c>
      <c r="I261" s="5">
        <v>39707</v>
      </c>
      <c r="J261" s="6">
        <v>-5.08</v>
      </c>
      <c r="K261">
        <v>2.88</v>
      </c>
      <c r="L261" s="6">
        <f t="shared" si="0"/>
        <v>2.7046619755877916</v>
      </c>
      <c r="M261" s="18">
        <f t="shared" si="1"/>
        <v>0.18031079837251945</v>
      </c>
      <c r="N261" s="7">
        <f t="shared" si="2"/>
        <v>12.36062159674504</v>
      </c>
      <c r="O261" s="7">
        <f t="shared" si="9"/>
        <v>-0.04897817307928243</v>
      </c>
      <c r="P261" s="6">
        <f t="shared" si="10"/>
        <v>-2.9386903847569457</v>
      </c>
      <c r="Q261" s="7">
        <f t="shared" si="11"/>
        <v>-20.197786462013134</v>
      </c>
      <c r="R261">
        <f t="shared" si="12"/>
        <v>-2.8853980660018763</v>
      </c>
      <c r="S261">
        <f t="shared" si="3"/>
        <v>-92.7046619755878</v>
      </c>
      <c r="T261">
        <f t="shared" si="4"/>
        <v>92.7046619755878</v>
      </c>
      <c r="U261">
        <f t="shared" si="5"/>
        <v>5.81968920162748</v>
      </c>
      <c r="V261">
        <f t="shared" si="6"/>
        <v>18.18031079837252</v>
      </c>
      <c r="W261">
        <f t="shared" si="14"/>
        <v>6.976155868294146</v>
      </c>
      <c r="X261">
        <f t="shared" si="15"/>
        <v>19.336777465039187</v>
      </c>
    </row>
    <row r="262" spans="8:24" ht="12.75">
      <c r="H262" s="4">
        <v>261</v>
      </c>
      <c r="I262" s="5">
        <v>39708</v>
      </c>
      <c r="J262" s="6">
        <v>-5.43</v>
      </c>
      <c r="K262">
        <v>2.5</v>
      </c>
      <c r="L262" s="6">
        <f t="shared" si="0"/>
        <v>2.347093745025181</v>
      </c>
      <c r="M262" s="18">
        <f t="shared" si="1"/>
        <v>0.1564729163350121</v>
      </c>
      <c r="N262" s="7">
        <f t="shared" si="2"/>
        <v>12.312945832670025</v>
      </c>
      <c r="O262" s="7">
        <f t="shared" si="9"/>
        <v>-0.047675764075014726</v>
      </c>
      <c r="P262" s="6">
        <f t="shared" si="10"/>
        <v>-2.8605458445008836</v>
      </c>
      <c r="Q262" s="7">
        <f t="shared" si="11"/>
        <v>-20.170554199707063</v>
      </c>
      <c r="R262">
        <f t="shared" si="12"/>
        <v>-2.8815077428152946</v>
      </c>
      <c r="S262">
        <f t="shared" si="3"/>
        <v>-92.34709374502519</v>
      </c>
      <c r="T262">
        <f t="shared" si="4"/>
        <v>92.34709374502519</v>
      </c>
      <c r="U262">
        <f t="shared" si="5"/>
        <v>5.843527083664987</v>
      </c>
      <c r="V262">
        <f t="shared" si="6"/>
        <v>18.156472916335012</v>
      </c>
      <c r="W262">
        <f t="shared" si="14"/>
        <v>6.99416041699832</v>
      </c>
      <c r="X262">
        <f t="shared" si="15"/>
        <v>19.307106249668347</v>
      </c>
    </row>
    <row r="263" spans="8:24" ht="12.75">
      <c r="H263" s="4">
        <v>262</v>
      </c>
      <c r="I263" s="5">
        <v>39709</v>
      </c>
      <c r="J263" s="6">
        <v>-5.8</v>
      </c>
      <c r="K263">
        <v>2.1</v>
      </c>
      <c r="L263" s="6">
        <f t="shared" si="0"/>
        <v>1.9710276277896743</v>
      </c>
      <c r="M263" s="18">
        <f t="shared" si="1"/>
        <v>0.13140184185264495</v>
      </c>
      <c r="N263" s="7">
        <f t="shared" si="2"/>
        <v>12.26280368370529</v>
      </c>
      <c r="O263" s="7">
        <f t="shared" si="9"/>
        <v>-0.0501421489647349</v>
      </c>
      <c r="P263" s="6">
        <f t="shared" si="10"/>
        <v>-3.008528937884094</v>
      </c>
      <c r="Q263" s="7">
        <f t="shared" si="11"/>
        <v>-20.372116240394824</v>
      </c>
      <c r="R263">
        <f t="shared" si="12"/>
        <v>-2.9103023200564033</v>
      </c>
      <c r="S263">
        <f t="shared" si="3"/>
        <v>-91.97102762778968</v>
      </c>
      <c r="T263">
        <f t="shared" si="4"/>
        <v>91.97102762778968</v>
      </c>
      <c r="U263">
        <f t="shared" si="5"/>
        <v>5.868598158147354</v>
      </c>
      <c r="V263">
        <f t="shared" si="6"/>
        <v>18.131401841852647</v>
      </c>
      <c r="W263">
        <f t="shared" si="14"/>
        <v>7.013064824814021</v>
      </c>
      <c r="X263">
        <f t="shared" si="15"/>
        <v>19.275868508519313</v>
      </c>
    </row>
    <row r="264" spans="8:24" ht="12.75">
      <c r="H264" s="4">
        <v>263</v>
      </c>
      <c r="I264" s="5">
        <v>39710</v>
      </c>
      <c r="J264" s="6">
        <v>-6.15</v>
      </c>
      <c r="K264">
        <v>1.72</v>
      </c>
      <c r="L264" s="6">
        <f t="shared" si="0"/>
        <v>1.6140225424426955</v>
      </c>
      <c r="M264" s="18">
        <f t="shared" si="1"/>
        <v>0.10760150282951303</v>
      </c>
      <c r="N264" s="7">
        <f t="shared" si="2"/>
        <v>12.215203005659026</v>
      </c>
      <c r="O264" s="7">
        <f t="shared" si="9"/>
        <v>-0.04760067804626367</v>
      </c>
      <c r="P264" s="6">
        <f t="shared" si="10"/>
        <v>-2.85604068277582</v>
      </c>
      <c r="Q264" s="7">
        <f t="shared" si="11"/>
        <v>-20.349900670670102</v>
      </c>
      <c r="R264">
        <f t="shared" si="12"/>
        <v>-2.907128667238586</v>
      </c>
      <c r="S264">
        <f t="shared" si="3"/>
        <v>-91.6140225424427</v>
      </c>
      <c r="T264">
        <f t="shared" si="4"/>
        <v>91.6140225424427</v>
      </c>
      <c r="U264">
        <f t="shared" si="5"/>
        <v>5.892398497170487</v>
      </c>
      <c r="V264">
        <f t="shared" si="6"/>
        <v>18.107601502829514</v>
      </c>
      <c r="W264">
        <f t="shared" si="14"/>
        <v>7.03103183050382</v>
      </c>
      <c r="X264">
        <f t="shared" si="15"/>
        <v>19.24623483616285</v>
      </c>
    </row>
    <row r="265" spans="8:24" ht="12.75">
      <c r="H265" s="4">
        <v>264</v>
      </c>
      <c r="I265" s="5">
        <v>39711</v>
      </c>
      <c r="J265" s="6">
        <v>-6.5</v>
      </c>
      <c r="K265">
        <v>1.33</v>
      </c>
      <c r="L265" s="6">
        <f t="shared" si="0"/>
        <v>1.2478351364549722</v>
      </c>
      <c r="M265" s="18">
        <f t="shared" si="1"/>
        <v>0.08318900909699815</v>
      </c>
      <c r="N265" s="7">
        <f t="shared" si="2"/>
        <v>12.166378018193996</v>
      </c>
      <c r="O265" s="7">
        <f t="shared" si="9"/>
        <v>-0.04882498746503039</v>
      </c>
      <c r="P265" s="6">
        <f t="shared" si="10"/>
        <v>-2.9294992479018234</v>
      </c>
      <c r="Q265" s="7">
        <f t="shared" si="11"/>
        <v>-20.32982723925457</v>
      </c>
      <c r="R265">
        <f t="shared" si="12"/>
        <v>-2.9042610341792243</v>
      </c>
      <c r="S265">
        <f t="shared" si="3"/>
        <v>-91.24783513645498</v>
      </c>
      <c r="T265">
        <f t="shared" si="4"/>
        <v>91.24783513645498</v>
      </c>
      <c r="U265">
        <f t="shared" si="5"/>
        <v>5.916810990903001</v>
      </c>
      <c r="V265">
        <f t="shared" si="6"/>
        <v>18.083189009096998</v>
      </c>
      <c r="W265">
        <f t="shared" si="14"/>
        <v>7.049610990903001</v>
      </c>
      <c r="X265">
        <f t="shared" si="15"/>
        <v>19.215989009096997</v>
      </c>
    </row>
    <row r="266" spans="8:24" ht="12.75">
      <c r="H266" s="4">
        <v>265</v>
      </c>
      <c r="I266" s="5">
        <v>39712</v>
      </c>
      <c r="J266" s="6">
        <v>-6.87</v>
      </c>
      <c r="K266">
        <v>0.95</v>
      </c>
      <c r="L266" s="6">
        <f t="shared" si="0"/>
        <v>0.8911978709697075</v>
      </c>
      <c r="M266" s="18">
        <f t="shared" si="1"/>
        <v>0.0594131913979805</v>
      </c>
      <c r="N266" s="7">
        <f t="shared" si="2"/>
        <v>12.11882638279596</v>
      </c>
      <c r="O266" s="7">
        <f t="shared" si="9"/>
        <v>-0.047551635398034975</v>
      </c>
      <c r="P266" s="6">
        <f t="shared" si="10"/>
        <v>-2.8530981238820985</v>
      </c>
      <c r="Q266" s="7">
        <f t="shared" si="11"/>
        <v>-20.312912826137612</v>
      </c>
      <c r="R266">
        <f t="shared" si="12"/>
        <v>-2.90184468944823</v>
      </c>
      <c r="S266">
        <f t="shared" si="3"/>
        <v>-90.8911978709697</v>
      </c>
      <c r="T266">
        <f t="shared" si="4"/>
        <v>90.8911978709697</v>
      </c>
      <c r="U266">
        <f t="shared" si="5"/>
        <v>5.94058680860202</v>
      </c>
      <c r="V266">
        <f t="shared" si="6"/>
        <v>18.05941319139798</v>
      </c>
      <c r="W266">
        <f t="shared" si="14"/>
        <v>7.067220141935353</v>
      </c>
      <c r="X266">
        <f t="shared" si="15"/>
        <v>19.186046524731314</v>
      </c>
    </row>
    <row r="267" spans="8:24" ht="12.75">
      <c r="H267" s="4">
        <v>266</v>
      </c>
      <c r="I267" s="5">
        <v>39713</v>
      </c>
      <c r="J267" s="6">
        <v>-7.22</v>
      </c>
      <c r="K267">
        <v>0.55</v>
      </c>
      <c r="L267" s="6">
        <f t="shared" si="0"/>
        <v>0.5159113946918282</v>
      </c>
      <c r="M267" s="18">
        <f t="shared" si="1"/>
        <v>0.03439409297945521</v>
      </c>
      <c r="N267" s="7">
        <f t="shared" si="2"/>
        <v>12.06878818595891</v>
      </c>
      <c r="O267" s="7">
        <f t="shared" si="9"/>
        <v>-0.050038196837050464</v>
      </c>
      <c r="P267" s="6">
        <f t="shared" si="10"/>
        <v>-3.002291810223028</v>
      </c>
      <c r="Q267" s="7">
        <f t="shared" si="11"/>
        <v>-20.448695031924693</v>
      </c>
      <c r="R267">
        <f t="shared" si="12"/>
        <v>-2.9212421474178134</v>
      </c>
      <c r="S267">
        <f t="shared" si="3"/>
        <v>-90.51591139469183</v>
      </c>
      <c r="T267">
        <f t="shared" si="4"/>
        <v>90.51591139469183</v>
      </c>
      <c r="U267">
        <f t="shared" si="5"/>
        <v>5.965605907020545</v>
      </c>
      <c r="V267">
        <f t="shared" si="6"/>
        <v>18.034394092979454</v>
      </c>
      <c r="W267">
        <f t="shared" si="14"/>
        <v>7.086405907020545</v>
      </c>
      <c r="X267">
        <f t="shared" si="15"/>
        <v>19.155194092979453</v>
      </c>
    </row>
    <row r="268" spans="8:24" ht="12.75">
      <c r="H268" s="4">
        <v>267</v>
      </c>
      <c r="I268" s="5">
        <v>39714</v>
      </c>
      <c r="J268" s="6">
        <v>-7.57</v>
      </c>
      <c r="K268">
        <v>0.17</v>
      </c>
      <c r="L268" s="6">
        <f t="shared" si="0"/>
        <v>0.1594571429503632</v>
      </c>
      <c r="M268" s="18">
        <f t="shared" si="1"/>
        <v>0.01063047619669088</v>
      </c>
      <c r="N268" s="7">
        <f t="shared" si="2"/>
        <v>12.021260952393382</v>
      </c>
      <c r="O268" s="7">
        <f t="shared" si="9"/>
        <v>-0.04752723356552835</v>
      </c>
      <c r="P268" s="6">
        <f t="shared" si="10"/>
        <v>-2.851634013931701</v>
      </c>
      <c r="Q268" s="7">
        <f t="shared" si="11"/>
        <v>-20.361638661099448</v>
      </c>
      <c r="R268">
        <f t="shared" si="12"/>
        <v>-2.9088055230142067</v>
      </c>
      <c r="S268">
        <f t="shared" si="3"/>
        <v>-90.15945714295037</v>
      </c>
      <c r="T268">
        <f t="shared" si="4"/>
        <v>90.15945714295037</v>
      </c>
      <c r="U268">
        <f t="shared" si="5"/>
        <v>5.989369523803308</v>
      </c>
      <c r="V268">
        <f t="shared" si="6"/>
        <v>18.01063047619669</v>
      </c>
      <c r="W268">
        <f t="shared" si="14"/>
        <v>7.104336190469975</v>
      </c>
      <c r="X268">
        <f t="shared" si="15"/>
        <v>19.12559714286336</v>
      </c>
    </row>
    <row r="269" spans="8:24" ht="12.75">
      <c r="H269" s="4">
        <v>268</v>
      </c>
      <c r="I269" s="5">
        <v>39715</v>
      </c>
      <c r="J269" s="6">
        <v>-7.92</v>
      </c>
      <c r="K269">
        <v>-0.23</v>
      </c>
      <c r="L269" s="6">
        <f t="shared" si="0"/>
        <v>-0.2157368915984029</v>
      </c>
      <c r="M269" s="18">
        <f t="shared" si="1"/>
        <v>-0.014382459439893526</v>
      </c>
      <c r="N269" s="7">
        <f t="shared" si="2"/>
        <v>11.971235081120213</v>
      </c>
      <c r="O269" s="7">
        <f t="shared" si="9"/>
        <v>-0.05002587127316893</v>
      </c>
      <c r="P269" s="6">
        <f t="shared" si="10"/>
        <v>-3.001552276390136</v>
      </c>
      <c r="Q269" s="7">
        <f t="shared" si="11"/>
        <v>-20.5026450929887</v>
      </c>
      <c r="R269">
        <f t="shared" si="12"/>
        <v>-2.928949298998386</v>
      </c>
      <c r="S269">
        <f t="shared" si="3"/>
        <v>-89.7842631084016</v>
      </c>
      <c r="T269">
        <f t="shared" si="4"/>
        <v>89.7842631084016</v>
      </c>
      <c r="U269">
        <f t="shared" si="5"/>
        <v>6.014382459439893</v>
      </c>
      <c r="V269">
        <f t="shared" si="6"/>
        <v>17.985617540560106</v>
      </c>
      <c r="W269">
        <f t="shared" si="14"/>
        <v>7.123515792773226</v>
      </c>
      <c r="X269">
        <f t="shared" si="15"/>
        <v>19.09475087389344</v>
      </c>
    </row>
    <row r="270" spans="8:24" ht="12.75">
      <c r="H270" s="4">
        <v>269</v>
      </c>
      <c r="I270" s="5">
        <v>39716</v>
      </c>
      <c r="J270" s="6">
        <v>-8.27</v>
      </c>
      <c r="K270">
        <v>-0.62</v>
      </c>
      <c r="L270" s="6">
        <f t="shared" si="0"/>
        <v>-0.5815798095767832</v>
      </c>
      <c r="M270" s="18">
        <f t="shared" si="1"/>
        <v>-0.03877198730511888</v>
      </c>
      <c r="N270" s="7">
        <f t="shared" si="2"/>
        <v>11.922456025389762</v>
      </c>
      <c r="O270" s="7">
        <f t="shared" si="9"/>
        <v>-0.04877905573045105</v>
      </c>
      <c r="P270" s="6">
        <f t="shared" si="10"/>
        <v>-2.926743343827063</v>
      </c>
      <c r="Q270" s="7">
        <f t="shared" si="11"/>
        <v>-20.42085949893167</v>
      </c>
      <c r="R270">
        <f t="shared" si="12"/>
        <v>-2.9172656427045243</v>
      </c>
      <c r="S270">
        <f t="shared" si="3"/>
        <v>-89.41842019042322</v>
      </c>
      <c r="T270">
        <f t="shared" si="4"/>
        <v>89.41842019042322</v>
      </c>
      <c r="U270">
        <f t="shared" si="5"/>
        <v>6.038771987305119</v>
      </c>
      <c r="V270">
        <f t="shared" si="6"/>
        <v>17.961228012694882</v>
      </c>
      <c r="W270">
        <f t="shared" si="14"/>
        <v>7.142071987305119</v>
      </c>
      <c r="X270">
        <f t="shared" si="15"/>
        <v>19.064528012694883</v>
      </c>
    </row>
    <row r="271" spans="8:24" ht="12.75">
      <c r="H271" s="4">
        <v>270</v>
      </c>
      <c r="I271" s="5">
        <v>39717</v>
      </c>
      <c r="J271" s="6">
        <v>-8.6</v>
      </c>
      <c r="K271">
        <v>-1</v>
      </c>
      <c r="L271" s="6">
        <f t="shared" si="0"/>
        <v>-0.9381163985487191</v>
      </c>
      <c r="M271" s="18">
        <f t="shared" si="1"/>
        <v>-0.06254109323658127</v>
      </c>
      <c r="N271" s="7">
        <f t="shared" si="2"/>
        <v>11.874917813526837</v>
      </c>
      <c r="O271" s="7">
        <f t="shared" si="9"/>
        <v>-0.04753821186292484</v>
      </c>
      <c r="P271" s="6">
        <f t="shared" si="10"/>
        <v>-2.8522927117754904</v>
      </c>
      <c r="Q271" s="7">
        <f t="shared" si="11"/>
        <v>-20.41711152793134</v>
      </c>
      <c r="R271">
        <f t="shared" si="12"/>
        <v>-2.9167302182759056</v>
      </c>
      <c r="S271">
        <f t="shared" si="3"/>
        <v>-89.06188360145129</v>
      </c>
      <c r="T271">
        <f t="shared" si="4"/>
        <v>89.06188360145129</v>
      </c>
      <c r="U271">
        <f t="shared" si="5"/>
        <v>6.062541093236581</v>
      </c>
      <c r="V271">
        <f t="shared" si="6"/>
        <v>17.937458906763418</v>
      </c>
      <c r="W271">
        <f t="shared" si="14"/>
        <v>7.16034109323658</v>
      </c>
      <c r="X271">
        <f t="shared" si="15"/>
        <v>19.035258906763417</v>
      </c>
    </row>
    <row r="272" spans="8:24" ht="12.75">
      <c r="H272" s="4">
        <v>271</v>
      </c>
      <c r="I272" s="5">
        <v>39718</v>
      </c>
      <c r="J272" s="6">
        <v>-8.95</v>
      </c>
      <c r="K272">
        <v>-1.4</v>
      </c>
      <c r="L272" s="6">
        <f t="shared" si="0"/>
        <v>-1.3135473893925638</v>
      </c>
      <c r="M272" s="18">
        <f t="shared" si="1"/>
        <v>-0.08756982595950426</v>
      </c>
      <c r="N272" s="7">
        <f t="shared" si="2"/>
        <v>11.82486034808099</v>
      </c>
      <c r="O272" s="7">
        <f t="shared" si="9"/>
        <v>-0.050057465445846105</v>
      </c>
      <c r="P272" s="6">
        <f t="shared" si="10"/>
        <v>-3.0034479267507663</v>
      </c>
      <c r="Q272" s="7">
        <f t="shared" si="11"/>
        <v>-20.491060206780283</v>
      </c>
      <c r="R272">
        <f t="shared" si="12"/>
        <v>-2.927294315254326</v>
      </c>
      <c r="S272">
        <f t="shared" si="3"/>
        <v>-88.68645261060743</v>
      </c>
      <c r="T272">
        <f t="shared" si="4"/>
        <v>88.68645261060743</v>
      </c>
      <c r="U272">
        <f t="shared" si="5"/>
        <v>6.087569825959505</v>
      </c>
      <c r="V272">
        <f t="shared" si="6"/>
        <v>17.912430174040495</v>
      </c>
      <c r="W272">
        <f t="shared" si="14"/>
        <v>7.179536492626171</v>
      </c>
      <c r="X272">
        <f t="shared" si="15"/>
        <v>19.004396840707162</v>
      </c>
    </row>
    <row r="273" spans="8:24" ht="12.75">
      <c r="H273" s="4">
        <v>272</v>
      </c>
      <c r="I273" s="5">
        <v>39719</v>
      </c>
      <c r="J273" s="6">
        <v>-9.28</v>
      </c>
      <c r="K273">
        <v>-1.78</v>
      </c>
      <c r="L273" s="6">
        <f t="shared" si="0"/>
        <v>-1.6703769842657674</v>
      </c>
      <c r="M273" s="18">
        <f t="shared" si="1"/>
        <v>-0.11135846561771783</v>
      </c>
      <c r="N273" s="7">
        <f t="shared" si="2"/>
        <v>11.777283068764564</v>
      </c>
      <c r="O273" s="7">
        <f t="shared" si="9"/>
        <v>-0.04757727931642641</v>
      </c>
      <c r="P273" s="6">
        <f t="shared" si="10"/>
        <v>-2.8546367589855848</v>
      </c>
      <c r="Q273" s="7">
        <f t="shared" si="11"/>
        <v>-20.49259884188377</v>
      </c>
      <c r="R273">
        <f t="shared" si="12"/>
        <v>-2.9275141202691097</v>
      </c>
      <c r="S273">
        <f t="shared" si="3"/>
        <v>-88.32962301573424</v>
      </c>
      <c r="T273">
        <f t="shared" si="4"/>
        <v>88.32962301573424</v>
      </c>
      <c r="U273">
        <f t="shared" si="5"/>
        <v>6.111358465617717</v>
      </c>
      <c r="V273">
        <f t="shared" si="6"/>
        <v>17.888641534382284</v>
      </c>
      <c r="W273">
        <f t="shared" si="14"/>
        <v>7.197825132284383</v>
      </c>
      <c r="X273">
        <f t="shared" si="15"/>
        <v>18.97510820104895</v>
      </c>
    </row>
    <row r="274" spans="8:24" ht="12.75">
      <c r="H274" s="4">
        <v>273</v>
      </c>
      <c r="I274" s="5">
        <v>39720</v>
      </c>
      <c r="J274" s="6">
        <v>-9.62</v>
      </c>
      <c r="K274">
        <v>-2.17</v>
      </c>
      <c r="L274" s="6">
        <f t="shared" si="0"/>
        <v>-2.036817672932346</v>
      </c>
      <c r="M274" s="18">
        <f t="shared" si="1"/>
        <v>-0.1357878448621564</v>
      </c>
      <c r="N274" s="7">
        <f t="shared" si="2"/>
        <v>11.728424310275686</v>
      </c>
      <c r="O274" s="7">
        <f t="shared" si="9"/>
        <v>-0.048858758488877996</v>
      </c>
      <c r="P274" s="6">
        <f t="shared" si="10"/>
        <v>-2.9315255093326797</v>
      </c>
      <c r="Q274" s="7">
        <f t="shared" si="11"/>
        <v>-20.42183254099342</v>
      </c>
      <c r="R274">
        <f t="shared" si="12"/>
        <v>-2.917404648713346</v>
      </c>
      <c r="S274">
        <f t="shared" si="3"/>
        <v>-87.96318232706766</v>
      </c>
      <c r="T274">
        <f t="shared" si="4"/>
        <v>87.96318232706766</v>
      </c>
      <c r="U274">
        <f t="shared" si="5"/>
        <v>6.135787844862156</v>
      </c>
      <c r="V274">
        <f t="shared" si="6"/>
        <v>17.864212155137842</v>
      </c>
      <c r="W274">
        <f t="shared" si="14"/>
        <v>7.216587844862156</v>
      </c>
      <c r="X274">
        <f t="shared" si="15"/>
        <v>18.945012155137842</v>
      </c>
    </row>
    <row r="275" spans="8:24" ht="12.75">
      <c r="H275" s="4">
        <v>274</v>
      </c>
      <c r="I275" s="5">
        <v>39721</v>
      </c>
      <c r="J275" s="6">
        <v>-9.95</v>
      </c>
      <c r="K275">
        <v>-2.57</v>
      </c>
      <c r="L275" s="6">
        <f t="shared" si="0"/>
        <v>-2.4129377988834455</v>
      </c>
      <c r="M275" s="18">
        <f t="shared" si="1"/>
        <v>-0.16086251992556302</v>
      </c>
      <c r="N275" s="7">
        <f t="shared" si="2"/>
        <v>11.678274960148874</v>
      </c>
      <c r="O275" s="7">
        <f t="shared" si="9"/>
        <v>-0.05014935012681221</v>
      </c>
      <c r="P275" s="6">
        <f t="shared" si="10"/>
        <v>-3.0089610076087325</v>
      </c>
      <c r="Q275" s="7">
        <f t="shared" si="11"/>
        <v>-20.579159534670453</v>
      </c>
      <c r="R275">
        <f t="shared" si="12"/>
        <v>-2.93987993352435</v>
      </c>
      <c r="S275">
        <f t="shared" si="3"/>
        <v>-87.58706220111655</v>
      </c>
      <c r="T275">
        <f t="shared" si="4"/>
        <v>87.58706220111655</v>
      </c>
      <c r="U275">
        <f t="shared" si="5"/>
        <v>6.160862519925563</v>
      </c>
      <c r="V275">
        <f t="shared" si="6"/>
        <v>17.839137480074438</v>
      </c>
      <c r="W275">
        <f t="shared" si="14"/>
        <v>7.236162519925562</v>
      </c>
      <c r="X275">
        <f t="shared" si="15"/>
        <v>18.91443748007444</v>
      </c>
    </row>
    <row r="276" spans="8:24" ht="12.75">
      <c r="H276" s="4">
        <v>275</v>
      </c>
      <c r="I276" s="5">
        <v>39722</v>
      </c>
      <c r="J276" s="6">
        <v>-10.27</v>
      </c>
      <c r="K276">
        <v>-2.95</v>
      </c>
      <c r="L276" s="6">
        <f t="shared" si="0"/>
        <v>-2.7705659920167673</v>
      </c>
      <c r="M276" s="18">
        <f t="shared" si="1"/>
        <v>-0.1847043994677845</v>
      </c>
      <c r="N276" s="7">
        <f t="shared" si="2"/>
        <v>11.630591201064432</v>
      </c>
      <c r="O276" s="7">
        <f t="shared" si="9"/>
        <v>-0.047683759084442556</v>
      </c>
      <c r="P276" s="6">
        <f t="shared" si="10"/>
        <v>-2.8610255450665534</v>
      </c>
      <c r="Q276" s="7">
        <f t="shared" si="11"/>
        <v>-20.43863280334687</v>
      </c>
      <c r="R276">
        <f t="shared" si="12"/>
        <v>-2.91980468619241</v>
      </c>
      <c r="S276">
        <f t="shared" si="3"/>
        <v>-87.22943400798323</v>
      </c>
      <c r="T276">
        <f t="shared" si="4"/>
        <v>87.22943400798323</v>
      </c>
      <c r="U276">
        <f t="shared" si="5"/>
        <v>6.184704399467785</v>
      </c>
      <c r="V276">
        <f t="shared" si="6"/>
        <v>17.815295600532217</v>
      </c>
      <c r="W276">
        <f t="shared" si="14"/>
        <v>7.254671066134452</v>
      </c>
      <c r="X276">
        <f t="shared" si="15"/>
        <v>18.885262267198883</v>
      </c>
    </row>
    <row r="277" spans="8:24" ht="12.75">
      <c r="H277" s="4">
        <v>276</v>
      </c>
      <c r="I277" s="5">
        <v>39723</v>
      </c>
      <c r="J277" s="6">
        <v>-10.58</v>
      </c>
      <c r="K277">
        <v>-3.33</v>
      </c>
      <c r="L277" s="6">
        <f t="shared" si="0"/>
        <v>-3.1285469051007366</v>
      </c>
      <c r="M277" s="18">
        <f t="shared" si="1"/>
        <v>-0.20856979367338244</v>
      </c>
      <c r="N277" s="7">
        <f t="shared" si="2"/>
        <v>11.582860412653234</v>
      </c>
      <c r="O277" s="7">
        <f t="shared" si="9"/>
        <v>-0.04773078841119727</v>
      </c>
      <c r="P277" s="6">
        <f t="shared" si="10"/>
        <v>-2.863847304671836</v>
      </c>
      <c r="Q277" s="7">
        <f t="shared" si="11"/>
        <v>-20.375736764191643</v>
      </c>
      <c r="R277">
        <f t="shared" si="12"/>
        <v>-2.9108195377416632</v>
      </c>
      <c r="S277">
        <f t="shared" si="3"/>
        <v>-86.87145309489927</v>
      </c>
      <c r="T277">
        <f t="shared" si="4"/>
        <v>86.87145309489927</v>
      </c>
      <c r="U277">
        <f t="shared" si="5"/>
        <v>6.208569793673382</v>
      </c>
      <c r="V277">
        <f t="shared" si="6"/>
        <v>17.791430206326616</v>
      </c>
      <c r="W277">
        <f t="shared" si="14"/>
        <v>7.273369793673382</v>
      </c>
      <c r="X277">
        <f t="shared" si="15"/>
        <v>18.856230206326618</v>
      </c>
    </row>
    <row r="278" spans="8:24" ht="12.75">
      <c r="H278" s="4">
        <v>277</v>
      </c>
      <c r="I278" s="5">
        <v>39724</v>
      </c>
      <c r="J278" s="6">
        <v>-10.9</v>
      </c>
      <c r="K278">
        <v>-3.73</v>
      </c>
      <c r="L278" s="6">
        <f t="shared" si="0"/>
        <v>-3.5058006737933622</v>
      </c>
      <c r="M278" s="18">
        <f t="shared" si="1"/>
        <v>-0.23372004491955747</v>
      </c>
      <c r="N278" s="7">
        <f t="shared" si="2"/>
        <v>11.532559910160884</v>
      </c>
      <c r="O278" s="7">
        <f t="shared" si="9"/>
        <v>-0.05030050249234996</v>
      </c>
      <c r="P278" s="6">
        <f t="shared" si="10"/>
        <v>-3.018030149540998</v>
      </c>
      <c r="Q278" s="7">
        <f t="shared" si="11"/>
        <v>-20.54147420195715</v>
      </c>
      <c r="R278">
        <f t="shared" si="12"/>
        <v>-2.9344963145653074</v>
      </c>
      <c r="S278">
        <f t="shared" si="3"/>
        <v>-86.49419932620664</v>
      </c>
      <c r="T278">
        <f t="shared" si="4"/>
        <v>86.49419932620664</v>
      </c>
      <c r="U278">
        <f t="shared" si="5"/>
        <v>6.233720044919557</v>
      </c>
      <c r="V278">
        <f t="shared" si="6"/>
        <v>17.766279955080442</v>
      </c>
      <c r="W278">
        <f t="shared" si="14"/>
        <v>7.293186711586223</v>
      </c>
      <c r="X278">
        <f t="shared" si="15"/>
        <v>18.825746621747108</v>
      </c>
    </row>
    <row r="279" spans="8:24" ht="12.75">
      <c r="H279" s="4">
        <v>278</v>
      </c>
      <c r="I279" s="5">
        <v>39725</v>
      </c>
      <c r="J279" s="6">
        <v>-11.22</v>
      </c>
      <c r="K279">
        <v>-4.12</v>
      </c>
      <c r="L279" s="6">
        <f t="shared" si="0"/>
        <v>-3.8741002344746995</v>
      </c>
      <c r="M279" s="18">
        <f t="shared" si="1"/>
        <v>-0.25827334896497994</v>
      </c>
      <c r="N279" s="7">
        <f t="shared" si="2"/>
        <v>11.483453302070041</v>
      </c>
      <c r="O279" s="7">
        <f t="shared" si="9"/>
        <v>-0.04910660809084355</v>
      </c>
      <c r="P279" s="6">
        <f t="shared" si="10"/>
        <v>-2.946396485450613</v>
      </c>
      <c r="Q279" s="7">
        <f t="shared" si="11"/>
        <v>-20.484422760656997</v>
      </c>
      <c r="R279">
        <f t="shared" si="12"/>
        <v>-2.9263461086652853</v>
      </c>
      <c r="S279">
        <f t="shared" si="3"/>
        <v>-86.1258997655253</v>
      </c>
      <c r="T279">
        <f t="shared" si="4"/>
        <v>86.1258997655253</v>
      </c>
      <c r="U279">
        <f t="shared" si="5"/>
        <v>6.2582733489649796</v>
      </c>
      <c r="V279">
        <f t="shared" si="6"/>
        <v>17.74172665103502</v>
      </c>
      <c r="W279">
        <f t="shared" si="14"/>
        <v>7.312406682298312</v>
      </c>
      <c r="X279">
        <f t="shared" si="15"/>
        <v>18.795859984368352</v>
      </c>
    </row>
    <row r="280" spans="8:24" ht="12.75">
      <c r="H280" s="4">
        <v>279</v>
      </c>
      <c r="I280" s="5">
        <v>39726</v>
      </c>
      <c r="J280" s="6">
        <v>-11.52</v>
      </c>
      <c r="K280">
        <v>-4.5</v>
      </c>
      <c r="L280" s="6">
        <f t="shared" si="0"/>
        <v>-4.233457870992423</v>
      </c>
      <c r="M280" s="18">
        <f t="shared" si="1"/>
        <v>-0.28223052473282817</v>
      </c>
      <c r="N280" s="7">
        <f t="shared" si="2"/>
        <v>11.435538950534344</v>
      </c>
      <c r="O280" s="7">
        <f t="shared" si="9"/>
        <v>-0.04791435153569701</v>
      </c>
      <c r="P280" s="6">
        <f t="shared" si="10"/>
        <v>-2.8748610921418205</v>
      </c>
      <c r="Q280" s="7">
        <f t="shared" si="11"/>
        <v>-20.504647093813233</v>
      </c>
      <c r="R280">
        <f t="shared" si="12"/>
        <v>-2.929235299116176</v>
      </c>
      <c r="S280">
        <f t="shared" si="3"/>
        <v>-85.76654212900759</v>
      </c>
      <c r="T280">
        <f t="shared" si="4"/>
        <v>85.76654212900759</v>
      </c>
      <c r="U280">
        <f t="shared" si="5"/>
        <v>6.282230524732827</v>
      </c>
      <c r="V280">
        <f t="shared" si="6"/>
        <v>17.717769475267172</v>
      </c>
      <c r="W280">
        <f t="shared" si="14"/>
        <v>7.33136385806616</v>
      </c>
      <c r="X280">
        <f t="shared" si="15"/>
        <v>18.766902808600506</v>
      </c>
    </row>
    <row r="281" spans="8:24" ht="12.75">
      <c r="H281" s="4">
        <v>280</v>
      </c>
      <c r="I281" s="5">
        <v>39727</v>
      </c>
      <c r="J281" s="6">
        <v>-11.82</v>
      </c>
      <c r="K281">
        <v>-4.88</v>
      </c>
      <c r="L281" s="6">
        <f t="shared" si="0"/>
        <v>-4.593358041292639</v>
      </c>
      <c r="M281" s="18">
        <f t="shared" si="1"/>
        <v>-0.30622386941950924</v>
      </c>
      <c r="N281" s="7">
        <f t="shared" si="2"/>
        <v>11.387552261160982</v>
      </c>
      <c r="O281" s="7">
        <f t="shared" si="9"/>
        <v>-0.04798668937336181</v>
      </c>
      <c r="P281" s="6">
        <f t="shared" si="10"/>
        <v>-2.8792013624017088</v>
      </c>
      <c r="Q281" s="7">
        <f t="shared" si="11"/>
        <v>-20.452322946882262</v>
      </c>
      <c r="R281">
        <f t="shared" si="12"/>
        <v>-2.9217604209831802</v>
      </c>
      <c r="S281">
        <f t="shared" si="3"/>
        <v>-85.40664195870737</v>
      </c>
      <c r="T281">
        <f t="shared" si="4"/>
        <v>85.40664195870737</v>
      </c>
      <c r="U281">
        <f t="shared" si="5"/>
        <v>6.306223869419509</v>
      </c>
      <c r="V281">
        <f t="shared" si="6"/>
        <v>17.693776130580492</v>
      </c>
      <c r="W281">
        <f t="shared" si="14"/>
        <v>7.350357202752842</v>
      </c>
      <c r="X281">
        <f t="shared" si="15"/>
        <v>18.737909463913827</v>
      </c>
    </row>
    <row r="282" spans="8:24" ht="12.75">
      <c r="H282" s="4">
        <v>281</v>
      </c>
      <c r="I282" s="5">
        <v>39728</v>
      </c>
      <c r="J282" s="6">
        <v>-12.1</v>
      </c>
      <c r="K282">
        <v>-5.27</v>
      </c>
      <c r="L282" s="6">
        <f t="shared" si="0"/>
        <v>-4.963343053276311</v>
      </c>
      <c r="M282" s="18">
        <f t="shared" si="1"/>
        <v>-0.33088953688508743</v>
      </c>
      <c r="N282" s="7">
        <f t="shared" si="2"/>
        <v>11.338220926229825</v>
      </c>
      <c r="O282" s="7">
        <f t="shared" si="9"/>
        <v>-0.049331334931157045</v>
      </c>
      <c r="P282" s="6">
        <f t="shared" si="10"/>
        <v>-2.9598800958694227</v>
      </c>
      <c r="Q282" s="7">
        <f t="shared" si="11"/>
        <v>-20.403242035142952</v>
      </c>
      <c r="R282">
        <f t="shared" si="12"/>
        <v>-2.914748862163279</v>
      </c>
      <c r="S282">
        <f t="shared" si="3"/>
        <v>-85.0366569467237</v>
      </c>
      <c r="T282">
        <f t="shared" si="4"/>
        <v>85.0366569467237</v>
      </c>
      <c r="U282">
        <f t="shared" si="5"/>
        <v>6.330889536885087</v>
      </c>
      <c r="V282">
        <f t="shared" si="6"/>
        <v>17.66911046311491</v>
      </c>
      <c r="W282">
        <f t="shared" si="14"/>
        <v>7.3703562035517525</v>
      </c>
      <c r="X282">
        <f t="shared" si="15"/>
        <v>18.708577129781577</v>
      </c>
    </row>
    <row r="283" spans="8:24" ht="12.75">
      <c r="H283" s="4">
        <v>282</v>
      </c>
      <c r="I283" s="5">
        <v>39729</v>
      </c>
      <c r="J283" s="6">
        <v>-12.38</v>
      </c>
      <c r="K283">
        <v>-5.65</v>
      </c>
      <c r="L283" s="6">
        <f t="shared" si="0"/>
        <v>-5.32448807717446</v>
      </c>
      <c r="M283" s="18">
        <f t="shared" si="1"/>
        <v>-0.3549658718116307</v>
      </c>
      <c r="N283" s="7">
        <f t="shared" si="2"/>
        <v>11.290068256376738</v>
      </c>
      <c r="O283" s="7">
        <f t="shared" si="9"/>
        <v>-0.04815266985308675</v>
      </c>
      <c r="P283" s="6">
        <f t="shared" si="10"/>
        <v>-2.889160191185205</v>
      </c>
      <c r="Q283" s="7">
        <f t="shared" si="11"/>
        <v>-20.431376681261604</v>
      </c>
      <c r="R283">
        <f t="shared" si="12"/>
        <v>-2.918768097323086</v>
      </c>
      <c r="S283">
        <f t="shared" si="3"/>
        <v>-84.67551192282555</v>
      </c>
      <c r="T283">
        <f t="shared" si="4"/>
        <v>84.67551192282555</v>
      </c>
      <c r="U283">
        <f t="shared" si="5"/>
        <v>6.35496587181163</v>
      </c>
      <c r="V283">
        <f t="shared" si="6"/>
        <v>17.64503412818837</v>
      </c>
      <c r="W283">
        <f t="shared" si="14"/>
        <v>7.38976587181163</v>
      </c>
      <c r="X283">
        <f t="shared" si="15"/>
        <v>18.67983412818837</v>
      </c>
    </row>
    <row r="284" spans="8:24" ht="12.75">
      <c r="H284" s="4">
        <v>283</v>
      </c>
      <c r="I284" s="5">
        <v>39730</v>
      </c>
      <c r="J284" s="6">
        <v>-12.67</v>
      </c>
      <c r="K284">
        <v>-6.03</v>
      </c>
      <c r="L284" s="6">
        <f t="shared" si="0"/>
        <v>-5.686320049634158</v>
      </c>
      <c r="M284" s="18">
        <f t="shared" si="1"/>
        <v>-0.3790880033089439</v>
      </c>
      <c r="N284" s="7">
        <f t="shared" si="2"/>
        <v>11.241823993382113</v>
      </c>
      <c r="O284" s="7">
        <f t="shared" si="9"/>
        <v>-0.048244262994625586</v>
      </c>
      <c r="P284" s="6">
        <f t="shared" si="10"/>
        <v>-2.894655779677535</v>
      </c>
      <c r="Q284" s="7">
        <f t="shared" si="11"/>
        <v>-20.462185156267303</v>
      </c>
      <c r="R284">
        <f t="shared" si="12"/>
        <v>-2.923169308038186</v>
      </c>
      <c r="S284">
        <f t="shared" si="3"/>
        <v>-84.31367995036584</v>
      </c>
      <c r="T284">
        <f t="shared" si="4"/>
        <v>84.31367995036584</v>
      </c>
      <c r="U284">
        <f t="shared" si="5"/>
        <v>6.3790880033089445</v>
      </c>
      <c r="V284">
        <f t="shared" si="6"/>
        <v>17.620911996691056</v>
      </c>
      <c r="W284">
        <f t="shared" si="14"/>
        <v>7.409054669975611</v>
      </c>
      <c r="X284">
        <f t="shared" si="15"/>
        <v>18.650878663357723</v>
      </c>
    </row>
    <row r="285" spans="8:24" ht="12.75">
      <c r="H285" s="4">
        <v>284</v>
      </c>
      <c r="I285" s="5">
        <v>39731</v>
      </c>
      <c r="J285" s="6">
        <v>-12.93</v>
      </c>
      <c r="K285">
        <v>-6.42</v>
      </c>
      <c r="L285" s="6">
        <f t="shared" si="0"/>
        <v>-6.058439162153229</v>
      </c>
      <c r="M285" s="18">
        <f t="shared" si="1"/>
        <v>-0.4038959441435486</v>
      </c>
      <c r="N285" s="7">
        <f t="shared" si="2"/>
        <v>11.192208111712903</v>
      </c>
      <c r="O285" s="7">
        <f t="shared" si="9"/>
        <v>-0.04961588166920983</v>
      </c>
      <c r="P285" s="6">
        <f t="shared" si="10"/>
        <v>-2.9769529001525896</v>
      </c>
      <c r="Q285" s="7">
        <f t="shared" si="11"/>
        <v>-20.421107906878895</v>
      </c>
      <c r="R285">
        <f t="shared" si="12"/>
        <v>-2.917301129554128</v>
      </c>
      <c r="S285">
        <f t="shared" si="3"/>
        <v>-83.94156083784677</v>
      </c>
      <c r="T285">
        <f t="shared" si="4"/>
        <v>83.94156083784677</v>
      </c>
      <c r="U285">
        <f t="shared" si="5"/>
        <v>6.403895944143549</v>
      </c>
      <c r="V285">
        <f t="shared" si="6"/>
        <v>17.59610405585645</v>
      </c>
      <c r="W285">
        <f t="shared" si="14"/>
        <v>7.429529277476882</v>
      </c>
      <c r="X285">
        <f t="shared" si="15"/>
        <v>18.621737389189786</v>
      </c>
    </row>
    <row r="286" spans="8:24" ht="12.75">
      <c r="H286" s="4">
        <v>285</v>
      </c>
      <c r="I286" s="5">
        <v>39732</v>
      </c>
      <c r="J286" s="6">
        <v>-13.2</v>
      </c>
      <c r="K286">
        <v>-6.8</v>
      </c>
      <c r="L286" s="6">
        <f t="shared" si="0"/>
        <v>-6.421812508941554</v>
      </c>
      <c r="M286" s="18">
        <f t="shared" si="1"/>
        <v>-0.42812083392943695</v>
      </c>
      <c r="N286" s="7">
        <f t="shared" si="2"/>
        <v>11.143758332141125</v>
      </c>
      <c r="O286" s="7">
        <f t="shared" si="9"/>
        <v>-0.04844977957177754</v>
      </c>
      <c r="P286" s="6">
        <f t="shared" si="10"/>
        <v>-2.9069867743066524</v>
      </c>
      <c r="Q286" s="7">
        <f t="shared" si="11"/>
        <v>-20.381698195734934</v>
      </c>
      <c r="R286">
        <f t="shared" si="12"/>
        <v>-2.911671170819276</v>
      </c>
      <c r="S286">
        <f t="shared" si="3"/>
        <v>-83.57818749105844</v>
      </c>
      <c r="T286">
        <f t="shared" si="4"/>
        <v>83.57818749105844</v>
      </c>
      <c r="U286">
        <f t="shared" si="5"/>
        <v>6.428120833929437</v>
      </c>
      <c r="V286">
        <f t="shared" si="6"/>
        <v>17.571879166070563</v>
      </c>
      <c r="W286">
        <f t="shared" si="14"/>
        <v>7.449254167262771</v>
      </c>
      <c r="X286">
        <f t="shared" si="15"/>
        <v>18.593012499403898</v>
      </c>
    </row>
    <row r="287" spans="8:24" ht="12.75">
      <c r="H287" s="4">
        <v>286</v>
      </c>
      <c r="I287" s="5">
        <v>39733</v>
      </c>
      <c r="J287" s="6">
        <v>-13.45</v>
      </c>
      <c r="K287">
        <v>-7.17</v>
      </c>
      <c r="L287" s="6">
        <f t="shared" si="0"/>
        <v>-6.776425698319668</v>
      </c>
      <c r="M287" s="18">
        <f t="shared" si="1"/>
        <v>-0.45176171322131115</v>
      </c>
      <c r="N287" s="7">
        <f t="shared" si="2"/>
        <v>11.096476573557378</v>
      </c>
      <c r="O287" s="7">
        <f t="shared" si="9"/>
        <v>-0.047281758583746836</v>
      </c>
      <c r="P287" s="6">
        <f t="shared" si="10"/>
        <v>-2.83690551502481</v>
      </c>
      <c r="Q287" s="7">
        <f t="shared" si="11"/>
        <v>-20.343742618617924</v>
      </c>
      <c r="R287">
        <f t="shared" si="12"/>
        <v>-2.9062489455168463</v>
      </c>
      <c r="S287">
        <f t="shared" si="3"/>
        <v>-83.22357430168033</v>
      </c>
      <c r="T287">
        <f t="shared" si="4"/>
        <v>83.22357430168033</v>
      </c>
      <c r="U287">
        <f t="shared" si="5"/>
        <v>6.451761713221312</v>
      </c>
      <c r="V287">
        <f t="shared" si="6"/>
        <v>17.548238286778687</v>
      </c>
      <c r="W287">
        <f t="shared" si="14"/>
        <v>7.4687283798879776</v>
      </c>
      <c r="X287">
        <f t="shared" si="15"/>
        <v>18.565204953445356</v>
      </c>
    </row>
    <row r="288" spans="8:24" ht="12.75">
      <c r="H288" s="4">
        <v>287</v>
      </c>
      <c r="I288" s="5">
        <v>39734</v>
      </c>
      <c r="J288" s="6">
        <v>-13.7</v>
      </c>
      <c r="K288">
        <v>-7.53</v>
      </c>
      <c r="L288" s="6">
        <f t="shared" si="0"/>
        <v>-7.122258927988019</v>
      </c>
      <c r="M288" s="18">
        <f t="shared" si="1"/>
        <v>-0.474817261865868</v>
      </c>
      <c r="N288" s="7">
        <f t="shared" si="2"/>
        <v>11.050365476268263</v>
      </c>
      <c r="O288" s="7">
        <f t="shared" si="9"/>
        <v>-0.04611109728911522</v>
      </c>
      <c r="P288" s="6">
        <f t="shared" si="10"/>
        <v>-2.7666658373469133</v>
      </c>
      <c r="Q288" s="7">
        <f t="shared" si="11"/>
        <v>-20.23120709356313</v>
      </c>
      <c r="R288">
        <f t="shared" si="12"/>
        <v>-2.89017244193759</v>
      </c>
      <c r="S288">
        <f t="shared" si="3"/>
        <v>-82.877741072012</v>
      </c>
      <c r="T288">
        <f t="shared" si="4"/>
        <v>82.877741072012</v>
      </c>
      <c r="U288">
        <f t="shared" si="5"/>
        <v>6.474817261865867</v>
      </c>
      <c r="V288">
        <f t="shared" si="6"/>
        <v>17.525182738134134</v>
      </c>
      <c r="W288">
        <f t="shared" si="14"/>
        <v>7.487617261865866</v>
      </c>
      <c r="X288">
        <f t="shared" si="15"/>
        <v>18.537982738134136</v>
      </c>
    </row>
    <row r="289" spans="8:24" ht="12.75">
      <c r="H289" s="4">
        <v>288</v>
      </c>
      <c r="I289" s="5">
        <v>39735</v>
      </c>
      <c r="J289" s="6">
        <v>-13.93</v>
      </c>
      <c r="K289">
        <v>-7.92</v>
      </c>
      <c r="L289" s="6">
        <f t="shared" si="0"/>
        <v>-7.497857069378548</v>
      </c>
      <c r="M289" s="18">
        <f t="shared" si="1"/>
        <v>-0.49985713795856984</v>
      </c>
      <c r="N289" s="7">
        <f t="shared" si="2"/>
        <v>11.000285724082861</v>
      </c>
      <c r="O289" s="7">
        <f t="shared" si="9"/>
        <v>-0.05007975218540217</v>
      </c>
      <c r="P289" s="6">
        <f t="shared" si="10"/>
        <v>-3.0047851311241303</v>
      </c>
      <c r="Q289" s="7">
        <f t="shared" si="11"/>
        <v>-20.276112128817836</v>
      </c>
      <c r="R289">
        <f t="shared" si="12"/>
        <v>-2.8965874469739767</v>
      </c>
      <c r="S289">
        <f t="shared" si="3"/>
        <v>-82.50214293062145</v>
      </c>
      <c r="T289">
        <f t="shared" si="4"/>
        <v>82.50214293062145</v>
      </c>
      <c r="U289">
        <f t="shared" si="5"/>
        <v>6.49985713795857</v>
      </c>
      <c r="V289">
        <f t="shared" si="6"/>
        <v>17.50014286204143</v>
      </c>
      <c r="W289">
        <f t="shared" si="14"/>
        <v>7.508823804625236</v>
      </c>
      <c r="X289">
        <f t="shared" si="15"/>
        <v>18.509109528708095</v>
      </c>
    </row>
    <row r="290" spans="8:24" ht="12.75">
      <c r="H290" s="4">
        <v>289</v>
      </c>
      <c r="I290" s="5">
        <v>39736</v>
      </c>
      <c r="J290" s="6">
        <v>-14.17</v>
      </c>
      <c r="K290">
        <v>-8.3</v>
      </c>
      <c r="L290" s="6">
        <f t="shared" si="0"/>
        <v>-7.864821779053784</v>
      </c>
      <c r="M290" s="18">
        <f t="shared" si="1"/>
        <v>-0.5243214519369189</v>
      </c>
      <c r="N290" s="7">
        <f t="shared" si="2"/>
        <v>10.951357096126163</v>
      </c>
      <c r="O290" s="7">
        <f t="shared" si="9"/>
        <v>-0.04892862795669828</v>
      </c>
      <c r="P290" s="6">
        <f t="shared" si="10"/>
        <v>-2.9357176774018967</v>
      </c>
      <c r="Q290" s="7">
        <f t="shared" si="11"/>
        <v>-20.322669615034528</v>
      </c>
      <c r="R290">
        <f t="shared" si="12"/>
        <v>-2.903238516433504</v>
      </c>
      <c r="S290">
        <f t="shared" si="3"/>
        <v>-82.13517822094623</v>
      </c>
      <c r="T290">
        <f t="shared" si="4"/>
        <v>82.13517822094623</v>
      </c>
      <c r="U290">
        <f t="shared" si="5"/>
        <v>6.524321451936918</v>
      </c>
      <c r="V290">
        <f t="shared" si="6"/>
        <v>17.475678548063083</v>
      </c>
      <c r="W290">
        <f t="shared" si="14"/>
        <v>7.529288118603584</v>
      </c>
      <c r="X290">
        <f t="shared" si="15"/>
        <v>18.48064521472975</v>
      </c>
    </row>
    <row r="291" spans="8:24" ht="12.75">
      <c r="H291" s="4">
        <v>290</v>
      </c>
      <c r="I291" s="5">
        <v>39737</v>
      </c>
      <c r="J291" s="6">
        <v>-14.38</v>
      </c>
      <c r="K291">
        <v>-8.67</v>
      </c>
      <c r="L291" s="6">
        <f t="shared" si="0"/>
        <v>-8.223125232193969</v>
      </c>
      <c r="M291" s="18">
        <f t="shared" si="1"/>
        <v>-0.5482083488129312</v>
      </c>
      <c r="N291" s="7">
        <f t="shared" si="2"/>
        <v>10.903583302374138</v>
      </c>
      <c r="O291" s="7">
        <f t="shared" si="9"/>
        <v>-0.047773793752025284</v>
      </c>
      <c r="P291" s="6">
        <f t="shared" si="10"/>
        <v>-2.866427625121517</v>
      </c>
      <c r="Q291" s="7">
        <f t="shared" si="11"/>
        <v>-20.29444146047851</v>
      </c>
      <c r="R291">
        <f t="shared" si="12"/>
        <v>-2.899205922925501</v>
      </c>
      <c r="S291">
        <f t="shared" si="3"/>
        <v>-81.77687476780604</v>
      </c>
      <c r="T291">
        <f t="shared" si="4"/>
        <v>81.77687476780604</v>
      </c>
      <c r="U291">
        <f t="shared" si="5"/>
        <v>6.548208348812931</v>
      </c>
      <c r="V291">
        <f t="shared" si="6"/>
        <v>17.45179165118707</v>
      </c>
      <c r="W291">
        <f t="shared" si="14"/>
        <v>7.549675015479598</v>
      </c>
      <c r="X291">
        <f t="shared" si="15"/>
        <v>18.453258317853734</v>
      </c>
    </row>
    <row r="292" spans="8:24" ht="12.75">
      <c r="H292" s="4">
        <v>291</v>
      </c>
      <c r="I292" s="5">
        <v>39738</v>
      </c>
      <c r="J292" s="6">
        <v>-14.6</v>
      </c>
      <c r="K292">
        <v>-9.03</v>
      </c>
      <c r="L292" s="6">
        <f t="shared" si="0"/>
        <v>-8.57273437802893</v>
      </c>
      <c r="M292" s="18">
        <f t="shared" si="1"/>
        <v>-0.5715156252019287</v>
      </c>
      <c r="N292" s="7">
        <f t="shared" si="2"/>
        <v>10.856968749596142</v>
      </c>
      <c r="O292" s="7">
        <f t="shared" si="9"/>
        <v>-0.046614552777995755</v>
      </c>
      <c r="P292" s="6">
        <f t="shared" si="10"/>
        <v>-2.7968731666797453</v>
      </c>
      <c r="Q292" s="7">
        <f t="shared" si="11"/>
        <v>-20.114361727005665</v>
      </c>
      <c r="R292">
        <f t="shared" si="12"/>
        <v>-2.873480246715095</v>
      </c>
      <c r="S292">
        <f t="shared" si="3"/>
        <v>-81.42726562197107</v>
      </c>
      <c r="T292">
        <f t="shared" si="4"/>
        <v>81.42726562197107</v>
      </c>
      <c r="U292">
        <f t="shared" si="5"/>
        <v>6.571515625201928</v>
      </c>
      <c r="V292">
        <f t="shared" si="6"/>
        <v>17.42848437479807</v>
      </c>
      <c r="W292">
        <f t="shared" si="14"/>
        <v>7.569315625201928</v>
      </c>
      <c r="X292">
        <f t="shared" si="15"/>
        <v>18.426284374798072</v>
      </c>
    </row>
    <row r="293" spans="8:24" ht="12.75">
      <c r="H293" s="4">
        <v>292</v>
      </c>
      <c r="I293" s="5">
        <v>39739</v>
      </c>
      <c r="J293" s="6">
        <v>-14.8</v>
      </c>
      <c r="K293">
        <v>-9.4</v>
      </c>
      <c r="L293" s="6">
        <f t="shared" si="0"/>
        <v>-8.933120059745042</v>
      </c>
      <c r="M293" s="18">
        <f t="shared" si="1"/>
        <v>-0.5955413373163361</v>
      </c>
      <c r="N293" s="7">
        <f t="shared" si="2"/>
        <v>10.808917325367329</v>
      </c>
      <c r="O293" s="7">
        <f t="shared" si="9"/>
        <v>-0.04805142422881303</v>
      </c>
      <c r="P293" s="6">
        <f t="shared" si="10"/>
        <v>-2.883085453728782</v>
      </c>
      <c r="Q293" s="7">
        <f t="shared" si="11"/>
        <v>-20.090460406427795</v>
      </c>
      <c r="R293">
        <f t="shared" si="12"/>
        <v>-2.8700657723468277</v>
      </c>
      <c r="S293">
        <f t="shared" si="3"/>
        <v>-81.06687994025495</v>
      </c>
      <c r="T293">
        <f t="shared" si="4"/>
        <v>81.06687994025495</v>
      </c>
      <c r="U293">
        <f t="shared" si="5"/>
        <v>6.5955413373163365</v>
      </c>
      <c r="V293">
        <f t="shared" si="6"/>
        <v>17.404458662683663</v>
      </c>
      <c r="W293">
        <f t="shared" si="14"/>
        <v>7.5900080039830025</v>
      </c>
      <c r="X293">
        <f t="shared" si="15"/>
        <v>18.39892532935033</v>
      </c>
    </row>
    <row r="294" spans="8:24" ht="12.75">
      <c r="H294" s="4">
        <v>293</v>
      </c>
      <c r="I294" s="5">
        <v>39740</v>
      </c>
      <c r="J294" s="6">
        <v>-14.98</v>
      </c>
      <c r="K294">
        <v>-9.75</v>
      </c>
      <c r="L294" s="6">
        <f t="shared" si="0"/>
        <v>-9.275063907682762</v>
      </c>
      <c r="M294" s="18">
        <f t="shared" si="1"/>
        <v>-0.6183375938455175</v>
      </c>
      <c r="N294" s="7">
        <f t="shared" si="2"/>
        <v>10.763324812308966</v>
      </c>
      <c r="O294" s="7">
        <f t="shared" si="9"/>
        <v>-0.04559251305836298</v>
      </c>
      <c r="P294" s="6">
        <f t="shared" si="10"/>
        <v>-2.735550783501779</v>
      </c>
      <c r="Q294" s="7">
        <f t="shared" si="11"/>
        <v>-19.989105674904764</v>
      </c>
      <c r="R294">
        <f t="shared" si="12"/>
        <v>-2.855586524986395</v>
      </c>
      <c r="S294">
        <f t="shared" si="3"/>
        <v>-80.72493609231725</v>
      </c>
      <c r="T294">
        <f t="shared" si="4"/>
        <v>80.72493609231725</v>
      </c>
      <c r="U294">
        <f t="shared" si="5"/>
        <v>6.618337593845516</v>
      </c>
      <c r="V294">
        <f t="shared" si="6"/>
        <v>17.381662406154483</v>
      </c>
      <c r="W294">
        <f t="shared" si="14"/>
        <v>7.609804260512183</v>
      </c>
      <c r="X294">
        <f t="shared" si="15"/>
        <v>18.37312907282115</v>
      </c>
    </row>
    <row r="295" spans="8:24" ht="12.75">
      <c r="H295" s="4">
        <v>294</v>
      </c>
      <c r="I295" s="5">
        <v>39741</v>
      </c>
      <c r="J295" s="6">
        <v>-15.17</v>
      </c>
      <c r="K295">
        <v>-10.12</v>
      </c>
      <c r="L295" s="6">
        <f t="shared" si="0"/>
        <v>-9.637693576537417</v>
      </c>
      <c r="M295" s="18">
        <f t="shared" si="1"/>
        <v>-0.6425129051024945</v>
      </c>
      <c r="N295" s="7">
        <f t="shared" si="2"/>
        <v>10.714974189795011</v>
      </c>
      <c r="O295" s="7">
        <f t="shared" si="9"/>
        <v>-0.04835062251395428</v>
      </c>
      <c r="P295" s="6">
        <f t="shared" si="10"/>
        <v>-2.9010373508372567</v>
      </c>
      <c r="Q295" s="7">
        <f t="shared" si="11"/>
        <v>-20.123477188395107</v>
      </c>
      <c r="R295">
        <f t="shared" si="12"/>
        <v>-2.874782455485015</v>
      </c>
      <c r="S295">
        <f t="shared" si="3"/>
        <v>-80.36230642346258</v>
      </c>
      <c r="T295">
        <f t="shared" si="4"/>
        <v>80.36230642346258</v>
      </c>
      <c r="U295">
        <f t="shared" si="5"/>
        <v>6.642512905102494</v>
      </c>
      <c r="V295">
        <f t="shared" si="6"/>
        <v>17.357487094897508</v>
      </c>
      <c r="W295">
        <f t="shared" si="14"/>
        <v>7.630812905102494</v>
      </c>
      <c r="X295">
        <f t="shared" si="15"/>
        <v>18.345787094897506</v>
      </c>
    </row>
    <row r="296" spans="8:24" ht="12.75">
      <c r="H296" s="4">
        <v>295</v>
      </c>
      <c r="I296" s="5">
        <v>39742</v>
      </c>
      <c r="J296" s="6">
        <v>-15.33</v>
      </c>
      <c r="K296">
        <v>-10.48</v>
      </c>
      <c r="L296" s="6">
        <f t="shared" si="0"/>
        <v>-9.99170109838031</v>
      </c>
      <c r="M296" s="18">
        <f t="shared" si="1"/>
        <v>-0.6661134065586872</v>
      </c>
      <c r="N296" s="7">
        <f t="shared" si="2"/>
        <v>10.667773186882625</v>
      </c>
      <c r="O296" s="7">
        <f t="shared" si="9"/>
        <v>-0.04720100291238616</v>
      </c>
      <c r="P296" s="6">
        <f t="shared" si="10"/>
        <v>-2.8320601747431695</v>
      </c>
      <c r="Q296" s="7">
        <f t="shared" si="11"/>
        <v>-19.950752232014146</v>
      </c>
      <c r="R296">
        <f t="shared" si="12"/>
        <v>-2.8501074617163065</v>
      </c>
      <c r="S296">
        <f t="shared" si="3"/>
        <v>-80.0082989016197</v>
      </c>
      <c r="T296">
        <f t="shared" si="4"/>
        <v>80.0082989016197</v>
      </c>
      <c r="U296">
        <f t="shared" si="5"/>
        <v>6.666113406558687</v>
      </c>
      <c r="V296">
        <f t="shared" si="6"/>
        <v>17.333886593441314</v>
      </c>
      <c r="W296">
        <f t="shared" si="14"/>
        <v>7.651746739892021</v>
      </c>
      <c r="X296">
        <f t="shared" si="15"/>
        <v>18.319519926774646</v>
      </c>
    </row>
    <row r="297" spans="8:24" ht="12.75">
      <c r="H297" s="4">
        <v>296</v>
      </c>
      <c r="I297" s="5">
        <v>39743</v>
      </c>
      <c r="J297" s="6">
        <v>-15.48</v>
      </c>
      <c r="K297">
        <v>-10.83</v>
      </c>
      <c r="L297" s="6">
        <f t="shared" si="0"/>
        <v>-10.337035648878592</v>
      </c>
      <c r="M297" s="18">
        <f t="shared" si="1"/>
        <v>-0.6891357099252394</v>
      </c>
      <c r="N297" s="7">
        <f t="shared" si="2"/>
        <v>10.62172858014952</v>
      </c>
      <c r="O297" s="7">
        <f t="shared" si="9"/>
        <v>-0.04604460673310484</v>
      </c>
      <c r="P297" s="6">
        <f t="shared" si="10"/>
        <v>-2.7626764039862906</v>
      </c>
      <c r="Q297" s="7">
        <f t="shared" si="11"/>
        <v>-19.77771095859854</v>
      </c>
      <c r="R297">
        <f t="shared" si="12"/>
        <v>-2.8253872797997914</v>
      </c>
      <c r="S297">
        <f t="shared" si="3"/>
        <v>-79.66296435112142</v>
      </c>
      <c r="T297">
        <f t="shared" si="4"/>
        <v>79.66296435112142</v>
      </c>
      <c r="U297">
        <f t="shared" si="5"/>
        <v>6.689135709925239</v>
      </c>
      <c r="V297">
        <f t="shared" si="6"/>
        <v>17.31086429007476</v>
      </c>
      <c r="W297">
        <f t="shared" si="14"/>
        <v>7.672269043258572</v>
      </c>
      <c r="X297">
        <f t="shared" si="15"/>
        <v>18.293997623408096</v>
      </c>
    </row>
    <row r="298" spans="8:24" ht="12.75">
      <c r="H298" s="4">
        <v>297</v>
      </c>
      <c r="I298" s="5">
        <v>39744</v>
      </c>
      <c r="J298" s="6">
        <v>-15.63</v>
      </c>
      <c r="K298">
        <v>-11.2</v>
      </c>
      <c r="L298" s="6">
        <f t="shared" si="0"/>
        <v>-10.703397928529686</v>
      </c>
      <c r="M298" s="18">
        <f t="shared" si="1"/>
        <v>-0.7135598619019791</v>
      </c>
      <c r="N298" s="7">
        <f t="shared" si="2"/>
        <v>10.572880276196042</v>
      </c>
      <c r="O298" s="7">
        <f t="shared" si="9"/>
        <v>-0.04884830395347883</v>
      </c>
      <c r="P298" s="6">
        <f t="shared" si="10"/>
        <v>-2.93089823720873</v>
      </c>
      <c r="Q298" s="7">
        <f t="shared" si="11"/>
        <v>-19.842181570685753</v>
      </c>
      <c r="R298">
        <f t="shared" si="12"/>
        <v>-2.834597367240822</v>
      </c>
      <c r="S298">
        <f t="shared" si="3"/>
        <v>-79.29660207147032</v>
      </c>
      <c r="T298">
        <f t="shared" si="4"/>
        <v>79.29660207147032</v>
      </c>
      <c r="U298">
        <f t="shared" si="5"/>
        <v>6.713559861901979</v>
      </c>
      <c r="V298">
        <f t="shared" si="6"/>
        <v>17.286440138098023</v>
      </c>
      <c r="W298">
        <f aca="true" t="shared" si="16" ref="W298:W367">U298+((15-11.383)/15)+(J298/60)+0</f>
        <v>6.694193195235312</v>
      </c>
      <c r="X298">
        <f aca="true" t="shared" si="17" ref="X298:X367">V298+((15-11.383)/15)+(J298/60)+0</f>
        <v>17.267073471431356</v>
      </c>
    </row>
    <row r="299" spans="8:24" ht="12.75">
      <c r="H299" s="4">
        <v>298</v>
      </c>
      <c r="I299" s="5">
        <v>39745</v>
      </c>
      <c r="J299" s="6">
        <v>-15.77</v>
      </c>
      <c r="K299">
        <v>-11.55</v>
      </c>
      <c r="L299" s="6">
        <f t="shared" si="0"/>
        <v>-11.051228975410135</v>
      </c>
      <c r="M299" s="18">
        <f t="shared" si="1"/>
        <v>-0.7367485983606756</v>
      </c>
      <c r="N299" s="7">
        <f t="shared" si="2"/>
        <v>10.52650280327865</v>
      </c>
      <c r="O299" s="7">
        <f t="shared" si="9"/>
        <v>-0.046377472917392026</v>
      </c>
      <c r="P299" s="6">
        <f t="shared" si="10"/>
        <v>-2.7826483750435216</v>
      </c>
      <c r="Q299" s="7">
        <f t="shared" si="11"/>
        <v>-19.82795677904953</v>
      </c>
      <c r="R299">
        <f t="shared" si="12"/>
        <v>-2.832565254149933</v>
      </c>
      <c r="S299">
        <f t="shared" si="3"/>
        <v>-78.94877102458987</v>
      </c>
      <c r="T299">
        <f t="shared" si="4"/>
        <v>78.94877102458987</v>
      </c>
      <c r="U299">
        <f t="shared" si="5"/>
        <v>6.736748598360675</v>
      </c>
      <c r="V299">
        <f t="shared" si="6"/>
        <v>17.263251401639323</v>
      </c>
      <c r="W299">
        <f t="shared" si="16"/>
        <v>6.715048598360675</v>
      </c>
      <c r="X299">
        <f t="shared" si="17"/>
        <v>17.241551401639324</v>
      </c>
    </row>
    <row r="300" spans="8:24" ht="12.75">
      <c r="H300" s="4">
        <v>299</v>
      </c>
      <c r="I300" s="5">
        <v>39746</v>
      </c>
      <c r="J300" s="6">
        <v>-15.9</v>
      </c>
      <c r="K300">
        <v>-11.9</v>
      </c>
      <c r="L300" s="6">
        <f t="shared" si="0"/>
        <v>-11.40034403686844</v>
      </c>
      <c r="M300" s="18">
        <f t="shared" si="1"/>
        <v>-0.7600229357912293</v>
      </c>
      <c r="N300" s="7">
        <f t="shared" si="2"/>
        <v>10.47995412841754</v>
      </c>
      <c r="O300" s="7">
        <f t="shared" si="9"/>
        <v>-0.04654867486110881</v>
      </c>
      <c r="P300" s="6">
        <f t="shared" si="10"/>
        <v>-2.7929204916665284</v>
      </c>
      <c r="Q300" s="7">
        <f t="shared" si="11"/>
        <v>-19.737791816987276</v>
      </c>
      <c r="R300">
        <f t="shared" si="12"/>
        <v>-2.8196845452838963</v>
      </c>
      <c r="S300">
        <f t="shared" si="3"/>
        <v>-78.59965596313157</v>
      </c>
      <c r="T300">
        <f t="shared" si="4"/>
        <v>78.59965596313157</v>
      </c>
      <c r="U300">
        <f t="shared" si="5"/>
        <v>6.760022935791229</v>
      </c>
      <c r="V300">
        <f t="shared" si="6"/>
        <v>17.239977064208773</v>
      </c>
      <c r="W300">
        <f t="shared" si="16"/>
        <v>6.736156269124562</v>
      </c>
      <c r="X300">
        <f t="shared" si="17"/>
        <v>17.216110397542106</v>
      </c>
    </row>
    <row r="301" spans="8:24" ht="12.75">
      <c r="H301" s="4">
        <v>300</v>
      </c>
      <c r="I301" s="5">
        <v>39747</v>
      </c>
      <c r="J301" s="6">
        <v>-16</v>
      </c>
      <c r="K301">
        <v>-12.23</v>
      </c>
      <c r="L301" s="6">
        <f t="shared" si="0"/>
        <v>-11.73072805414341</v>
      </c>
      <c r="M301" s="18">
        <f t="shared" si="1"/>
        <v>-0.782048536942894</v>
      </c>
      <c r="N301" s="7">
        <f t="shared" si="2"/>
        <v>10.435902926114212</v>
      </c>
      <c r="O301" s="7">
        <f t="shared" si="9"/>
        <v>-0.04405120230332926</v>
      </c>
      <c r="P301" s="6">
        <f t="shared" si="10"/>
        <v>-2.6430721381997557</v>
      </c>
      <c r="Q301" s="7">
        <f t="shared" si="11"/>
        <v>-19.645313171685252</v>
      </c>
      <c r="R301">
        <f t="shared" si="12"/>
        <v>-2.8064733102407504</v>
      </c>
      <c r="S301">
        <f t="shared" si="3"/>
        <v>-78.26927194585659</v>
      </c>
      <c r="T301">
        <f t="shared" si="4"/>
        <v>78.26927194585659</v>
      </c>
      <c r="U301">
        <f t="shared" si="5"/>
        <v>6.782048536942894</v>
      </c>
      <c r="V301">
        <f t="shared" si="6"/>
        <v>17.217951463057105</v>
      </c>
      <c r="W301">
        <f t="shared" si="16"/>
        <v>6.756515203609561</v>
      </c>
      <c r="X301">
        <f t="shared" si="17"/>
        <v>17.192418129723773</v>
      </c>
    </row>
    <row r="302" spans="8:24" ht="12.75">
      <c r="H302" s="4">
        <v>301</v>
      </c>
      <c r="I302" s="5">
        <v>39748</v>
      </c>
      <c r="J302" s="6">
        <v>-16.1</v>
      </c>
      <c r="K302">
        <v>-12.58</v>
      </c>
      <c r="L302" s="6">
        <f t="shared" si="0"/>
        <v>-12.08247324658113</v>
      </c>
      <c r="M302" s="18">
        <f t="shared" si="1"/>
        <v>-0.8054982164387421</v>
      </c>
      <c r="N302" s="7">
        <f t="shared" si="2"/>
        <v>10.389003567122515</v>
      </c>
      <c r="O302" s="7">
        <f t="shared" si="9"/>
        <v>-0.046899358991696616</v>
      </c>
      <c r="P302" s="6">
        <f t="shared" si="10"/>
        <v>-2.813961539501797</v>
      </c>
      <c r="Q302" s="7">
        <f t="shared" si="11"/>
        <v>-19.558237360349793</v>
      </c>
      <c r="R302">
        <f t="shared" si="12"/>
        <v>-2.7940339086213988</v>
      </c>
      <c r="S302">
        <f t="shared" si="3"/>
        <v>-77.91752675341888</v>
      </c>
      <c r="T302">
        <f t="shared" si="4"/>
        <v>77.91752675341888</v>
      </c>
      <c r="U302">
        <f t="shared" si="5"/>
        <v>6.805498216438741</v>
      </c>
      <c r="V302">
        <f t="shared" si="6"/>
        <v>17.194501783561257</v>
      </c>
      <c r="W302">
        <f t="shared" si="16"/>
        <v>6.77829821643874</v>
      </c>
      <c r="X302">
        <f t="shared" si="17"/>
        <v>17.167301783561257</v>
      </c>
    </row>
    <row r="303" spans="8:24" ht="12.75">
      <c r="H303" s="4">
        <v>302</v>
      </c>
      <c r="I303" s="5">
        <v>39749</v>
      </c>
      <c r="J303" s="6">
        <v>-16.18</v>
      </c>
      <c r="K303">
        <v>-12.92</v>
      </c>
      <c r="L303" s="6">
        <f t="shared" si="0"/>
        <v>-12.42553272788974</v>
      </c>
      <c r="M303" s="18">
        <f t="shared" si="1"/>
        <v>-0.8283688485259827</v>
      </c>
      <c r="N303" s="7">
        <f t="shared" si="2"/>
        <v>10.343262302948034</v>
      </c>
      <c r="O303" s="7">
        <f t="shared" si="9"/>
        <v>-0.04574126417448099</v>
      </c>
      <c r="P303" s="6">
        <f t="shared" si="10"/>
        <v>-2.7444758504688593</v>
      </c>
      <c r="Q303" s="7">
        <f t="shared" si="11"/>
        <v>-19.470653036075483</v>
      </c>
      <c r="R303">
        <f t="shared" si="12"/>
        <v>-2.7815218622964974</v>
      </c>
      <c r="S303">
        <f t="shared" si="3"/>
        <v>-77.57446727211025</v>
      </c>
      <c r="T303">
        <f t="shared" si="4"/>
        <v>77.57446727211025</v>
      </c>
      <c r="U303">
        <f t="shared" si="5"/>
        <v>6.828368848525983</v>
      </c>
      <c r="V303">
        <f t="shared" si="6"/>
        <v>17.171631151474017</v>
      </c>
      <c r="W303">
        <f t="shared" si="16"/>
        <v>6.799835515192649</v>
      </c>
      <c r="X303">
        <f t="shared" si="17"/>
        <v>17.143097818140685</v>
      </c>
    </row>
    <row r="304" spans="8:24" ht="12.75">
      <c r="H304" s="4">
        <v>303</v>
      </c>
      <c r="I304" s="5">
        <v>39750</v>
      </c>
      <c r="J304" s="6">
        <v>-16.27</v>
      </c>
      <c r="K304">
        <v>-13.25</v>
      </c>
      <c r="L304" s="6">
        <f t="shared" si="0"/>
        <v>-12.759831386191905</v>
      </c>
      <c r="M304" s="18">
        <f t="shared" si="1"/>
        <v>-0.8506554257461271</v>
      </c>
      <c r="N304" s="7">
        <f t="shared" si="2"/>
        <v>10.298689148507746</v>
      </c>
      <c r="O304" s="7">
        <f t="shared" si="9"/>
        <v>-0.044573154440287865</v>
      </c>
      <c r="P304" s="6">
        <f t="shared" si="10"/>
        <v>-2.674389266417272</v>
      </c>
      <c r="Q304" s="7">
        <f t="shared" si="11"/>
        <v>-19.382365898506464</v>
      </c>
      <c r="R304">
        <f t="shared" si="12"/>
        <v>-2.768909414072352</v>
      </c>
      <c r="S304">
        <f t="shared" si="3"/>
        <v>-77.2401686138081</v>
      </c>
      <c r="T304">
        <f t="shared" si="4"/>
        <v>77.2401686138081</v>
      </c>
      <c r="U304">
        <f t="shared" si="5"/>
        <v>6.850655425746127</v>
      </c>
      <c r="V304">
        <f t="shared" si="6"/>
        <v>17.149344574253874</v>
      </c>
      <c r="W304">
        <f t="shared" si="16"/>
        <v>6.820622092412793</v>
      </c>
      <c r="X304">
        <f t="shared" si="17"/>
        <v>17.119311240920542</v>
      </c>
    </row>
    <row r="305" spans="8:24" ht="12.75">
      <c r="H305" s="4">
        <v>304</v>
      </c>
      <c r="I305" s="5">
        <v>39751</v>
      </c>
      <c r="J305" s="6">
        <v>-16.32</v>
      </c>
      <c r="K305">
        <v>-13.58</v>
      </c>
      <c r="L305" s="6">
        <f t="shared" si="0"/>
        <v>-13.09548215169185</v>
      </c>
      <c r="M305" s="18">
        <f t="shared" si="1"/>
        <v>-0.8730321434461233</v>
      </c>
      <c r="N305" s="7">
        <f t="shared" si="2"/>
        <v>10.253935713107753</v>
      </c>
      <c r="O305" s="7">
        <f t="shared" si="9"/>
        <v>-0.044753435399993435</v>
      </c>
      <c r="P305" s="6">
        <f t="shared" si="10"/>
        <v>-2.685206123999606</v>
      </c>
      <c r="Q305" s="7">
        <f t="shared" si="11"/>
        <v>-19.13667378529734</v>
      </c>
      <c r="R305">
        <f t="shared" si="12"/>
        <v>-2.733810540756763</v>
      </c>
      <c r="S305">
        <f t="shared" si="3"/>
        <v>-76.90451784830815</v>
      </c>
      <c r="T305">
        <f t="shared" si="4"/>
        <v>76.90451784830815</v>
      </c>
      <c r="U305">
        <f t="shared" si="5"/>
        <v>6.873032143446124</v>
      </c>
      <c r="V305">
        <f t="shared" si="6"/>
        <v>17.126967856553875</v>
      </c>
      <c r="W305">
        <f t="shared" si="16"/>
        <v>6.842165476779456</v>
      </c>
      <c r="X305">
        <f t="shared" si="17"/>
        <v>17.09610118988721</v>
      </c>
    </row>
    <row r="306" spans="8:24" ht="12.75">
      <c r="H306" s="4">
        <v>305</v>
      </c>
      <c r="I306" s="5">
        <v>39752</v>
      </c>
      <c r="J306" s="6">
        <v>-16.37</v>
      </c>
      <c r="K306">
        <v>-13.92</v>
      </c>
      <c r="L306" s="6">
        <f t="shared" si="0"/>
        <v>-13.442763915409296</v>
      </c>
      <c r="M306" s="18">
        <f t="shared" si="1"/>
        <v>-0.8961842610272864</v>
      </c>
      <c r="N306" s="7">
        <f t="shared" si="2"/>
        <v>10.207631477945426</v>
      </c>
      <c r="O306" s="7">
        <f t="shared" si="9"/>
        <v>-0.04630423516232618</v>
      </c>
      <c r="P306" s="6">
        <f t="shared" si="10"/>
        <v>-2.7782541097395708</v>
      </c>
      <c r="Q306" s="7">
        <f t="shared" si="11"/>
        <v>-19.13227951999339</v>
      </c>
      <c r="R306">
        <f t="shared" si="12"/>
        <v>-2.7331827885704842</v>
      </c>
      <c r="S306">
        <f t="shared" si="3"/>
        <v>-76.5572360845907</v>
      </c>
      <c r="T306">
        <f t="shared" si="4"/>
        <v>76.5572360845907</v>
      </c>
      <c r="U306">
        <f t="shared" si="5"/>
        <v>6.896184261027287</v>
      </c>
      <c r="V306">
        <f t="shared" si="6"/>
        <v>17.103815738972713</v>
      </c>
      <c r="W306">
        <f t="shared" si="16"/>
        <v>6.864484261027286</v>
      </c>
      <c r="X306">
        <f t="shared" si="17"/>
        <v>17.072115738972713</v>
      </c>
    </row>
    <row r="307" spans="8:24" ht="12.75">
      <c r="H307" s="4">
        <v>306</v>
      </c>
      <c r="I307" s="5">
        <v>39753</v>
      </c>
      <c r="J307" s="6">
        <v>-16.4</v>
      </c>
      <c r="K307">
        <v>-14.23</v>
      </c>
      <c r="L307" s="6">
        <f t="shared" si="0"/>
        <v>-13.760734639238525</v>
      </c>
      <c r="M307" s="18">
        <f t="shared" si="1"/>
        <v>-0.9173823092825683</v>
      </c>
      <c r="N307" s="7">
        <f t="shared" si="2"/>
        <v>10.165235381434863</v>
      </c>
      <c r="O307" s="7">
        <f t="shared" si="9"/>
        <v>-0.0423960965105632</v>
      </c>
      <c r="P307" s="6">
        <f t="shared" si="10"/>
        <v>-2.543765790633792</v>
      </c>
      <c r="Q307" s="7">
        <f t="shared" si="11"/>
        <v>-18.883124818960653</v>
      </c>
      <c r="R307">
        <f t="shared" si="12"/>
        <v>-2.697589259851522</v>
      </c>
      <c r="S307">
        <f t="shared" si="3"/>
        <v>-76.23926536076146</v>
      </c>
      <c r="T307">
        <f t="shared" si="4"/>
        <v>76.23926536076146</v>
      </c>
      <c r="U307">
        <f t="shared" si="5"/>
        <v>6.917382309282569</v>
      </c>
      <c r="V307">
        <f t="shared" si="6"/>
        <v>17.08261769071743</v>
      </c>
      <c r="W307">
        <f t="shared" si="16"/>
        <v>6.885182309282569</v>
      </c>
      <c r="X307">
        <f t="shared" si="17"/>
        <v>17.05041769071743</v>
      </c>
    </row>
    <row r="308" spans="8:24" ht="12.75">
      <c r="H308" s="4">
        <v>307</v>
      </c>
      <c r="I308" s="5">
        <v>39754</v>
      </c>
      <c r="J308" s="6">
        <v>-16.42</v>
      </c>
      <c r="K308">
        <v>-14.57</v>
      </c>
      <c r="L308" s="6">
        <f t="shared" si="0"/>
        <v>-14.110982477832271</v>
      </c>
      <c r="M308" s="18">
        <f t="shared" si="1"/>
        <v>-0.9407321651888181</v>
      </c>
      <c r="N308" s="7">
        <f t="shared" si="2"/>
        <v>10.118535669622364</v>
      </c>
      <c r="O308" s="7">
        <f t="shared" si="9"/>
        <v>-0.04669971181249899</v>
      </c>
      <c r="P308" s="6">
        <f t="shared" si="10"/>
        <v>-2.8019827087499394</v>
      </c>
      <c r="Q308" s="7">
        <f t="shared" si="11"/>
        <v>-19.042035389510836</v>
      </c>
      <c r="R308">
        <f t="shared" si="12"/>
        <v>-2.7202907699301195</v>
      </c>
      <c r="S308">
        <f t="shared" si="3"/>
        <v>-75.88901752216773</v>
      </c>
      <c r="T308">
        <f t="shared" si="4"/>
        <v>75.88901752216773</v>
      </c>
      <c r="U308">
        <f t="shared" si="5"/>
        <v>6.940732165188818</v>
      </c>
      <c r="V308">
        <f t="shared" si="6"/>
        <v>17.05926783481118</v>
      </c>
      <c r="W308">
        <f t="shared" si="16"/>
        <v>6.908198831855485</v>
      </c>
      <c r="X308">
        <f t="shared" si="17"/>
        <v>17.026734501477847</v>
      </c>
    </row>
    <row r="309" spans="8:24" ht="12.75">
      <c r="H309" s="4">
        <v>308</v>
      </c>
      <c r="I309" s="5">
        <v>39755</v>
      </c>
      <c r="J309" s="6">
        <v>-16.43</v>
      </c>
      <c r="K309">
        <v>-14.88</v>
      </c>
      <c r="L309" s="6">
        <f t="shared" si="0"/>
        <v>-14.431739930891084</v>
      </c>
      <c r="M309" s="18">
        <f t="shared" si="1"/>
        <v>-0.962115995392739</v>
      </c>
      <c r="N309" s="7">
        <f t="shared" si="2"/>
        <v>10.075768009214523</v>
      </c>
      <c r="O309" s="7">
        <f t="shared" si="9"/>
        <v>-0.042767660407841745</v>
      </c>
      <c r="P309" s="6">
        <f t="shared" si="10"/>
        <v>-2.5660596244705047</v>
      </c>
      <c r="Q309" s="7">
        <f t="shared" si="11"/>
        <v>-18.794133474479544</v>
      </c>
      <c r="R309">
        <f t="shared" si="12"/>
        <v>-2.684876210639935</v>
      </c>
      <c r="S309">
        <f t="shared" si="3"/>
        <v>-75.56826006910893</v>
      </c>
      <c r="T309">
        <f t="shared" si="4"/>
        <v>75.56826006910893</v>
      </c>
      <c r="U309">
        <f t="shared" si="5"/>
        <v>6.962115995392738</v>
      </c>
      <c r="V309">
        <f t="shared" si="6"/>
        <v>17.037884004607264</v>
      </c>
      <c r="W309">
        <f t="shared" si="16"/>
        <v>6.929415995392738</v>
      </c>
      <c r="X309">
        <f t="shared" si="17"/>
        <v>17.005184004607266</v>
      </c>
    </row>
    <row r="310" spans="8:24" ht="12.75">
      <c r="H310" s="4">
        <v>309</v>
      </c>
      <c r="I310" s="5">
        <v>39756</v>
      </c>
      <c r="J310" s="6">
        <v>-16.42</v>
      </c>
      <c r="K310">
        <v>-15.18</v>
      </c>
      <c r="L310" s="6">
        <f t="shared" si="0"/>
        <v>-14.743471894357434</v>
      </c>
      <c r="M310" s="18">
        <f t="shared" si="1"/>
        <v>-0.9828981262904956</v>
      </c>
      <c r="N310" s="7">
        <f t="shared" si="2"/>
        <v>10.034203747419008</v>
      </c>
      <c r="O310" s="7">
        <f t="shared" si="9"/>
        <v>-0.04156426179551431</v>
      </c>
      <c r="P310" s="6">
        <f t="shared" si="10"/>
        <v>-2.4938557077308587</v>
      </c>
      <c r="Q310" s="7">
        <f t="shared" si="11"/>
        <v>-18.543513331741543</v>
      </c>
      <c r="R310">
        <f t="shared" si="12"/>
        <v>-2.649073333105935</v>
      </c>
      <c r="S310">
        <f t="shared" si="3"/>
        <v>-75.25652810564257</v>
      </c>
      <c r="T310">
        <f t="shared" si="4"/>
        <v>75.25652810564257</v>
      </c>
      <c r="U310">
        <f t="shared" si="5"/>
        <v>6.982898126290495</v>
      </c>
      <c r="V310">
        <f t="shared" si="6"/>
        <v>17.017101873709507</v>
      </c>
      <c r="W310">
        <f t="shared" si="16"/>
        <v>6.950364792957162</v>
      </c>
      <c r="X310">
        <f t="shared" si="17"/>
        <v>16.984568540376173</v>
      </c>
    </row>
    <row r="311" spans="8:24" ht="12.75">
      <c r="H311" s="4">
        <v>310</v>
      </c>
      <c r="I311" s="5">
        <v>39757</v>
      </c>
      <c r="J311" s="6">
        <v>-16.4</v>
      </c>
      <c r="K311">
        <v>-15.5</v>
      </c>
      <c r="L311" s="6">
        <f t="shared" si="0"/>
        <v>-15.077459298781612</v>
      </c>
      <c r="M311" s="18">
        <f t="shared" si="1"/>
        <v>-1.0051639532521075</v>
      </c>
      <c r="N311" s="7">
        <f t="shared" si="2"/>
        <v>9.989672093495784</v>
      </c>
      <c r="O311" s="7">
        <f t="shared" si="9"/>
        <v>-0.04453165392322411</v>
      </c>
      <c r="P311" s="6">
        <f t="shared" si="10"/>
        <v>-2.6718992353934468</v>
      </c>
      <c r="Q311" s="7">
        <f t="shared" si="11"/>
        <v>-18.54102330071772</v>
      </c>
      <c r="R311">
        <f t="shared" si="12"/>
        <v>-2.6487176143882456</v>
      </c>
      <c r="S311">
        <f t="shared" si="3"/>
        <v>-74.9225407012184</v>
      </c>
      <c r="T311">
        <f t="shared" si="4"/>
        <v>74.9225407012184</v>
      </c>
      <c r="U311">
        <f t="shared" si="5"/>
        <v>7.005163953252107</v>
      </c>
      <c r="V311">
        <f t="shared" si="6"/>
        <v>16.994836046747892</v>
      </c>
      <c r="W311">
        <f t="shared" si="16"/>
        <v>6.972963953252107</v>
      </c>
      <c r="X311">
        <f t="shared" si="17"/>
        <v>16.962636046747892</v>
      </c>
    </row>
    <row r="312" spans="8:24" ht="12.75">
      <c r="H312" s="4">
        <v>311</v>
      </c>
      <c r="I312" s="5">
        <v>39758</v>
      </c>
      <c r="J312" s="6">
        <v>-16.37</v>
      </c>
      <c r="K312">
        <v>-15.8</v>
      </c>
      <c r="L312" s="6">
        <f t="shared" si="0"/>
        <v>-15.391992076726705</v>
      </c>
      <c r="M312" s="18">
        <f t="shared" si="1"/>
        <v>-1.0261328051151137</v>
      </c>
      <c r="N312" s="7">
        <f t="shared" si="2"/>
        <v>9.947734389769773</v>
      </c>
      <c r="O312" s="7">
        <f t="shared" si="9"/>
        <v>-0.04193770372601158</v>
      </c>
      <c r="P312" s="6">
        <f t="shared" si="10"/>
        <v>-2.5162622235606946</v>
      </c>
      <c r="Q312" s="7">
        <f t="shared" si="11"/>
        <v>-18.372079400278807</v>
      </c>
      <c r="R312">
        <f t="shared" si="12"/>
        <v>-2.624582771468401</v>
      </c>
      <c r="S312">
        <f t="shared" si="3"/>
        <v>-74.60800792327329</v>
      </c>
      <c r="T312">
        <f t="shared" si="4"/>
        <v>74.60800792327329</v>
      </c>
      <c r="U312">
        <f t="shared" si="5"/>
        <v>7.026132805115114</v>
      </c>
      <c r="V312">
        <f t="shared" si="6"/>
        <v>16.973867194884885</v>
      </c>
      <c r="W312">
        <f t="shared" si="16"/>
        <v>6.994432805115113</v>
      </c>
      <c r="X312">
        <f t="shared" si="17"/>
        <v>16.942167194884885</v>
      </c>
    </row>
    <row r="313" spans="8:24" ht="12.75">
      <c r="H313" s="4">
        <v>312</v>
      </c>
      <c r="I313" s="5">
        <v>39759</v>
      </c>
      <c r="J313" s="6">
        <v>-16.32</v>
      </c>
      <c r="K313">
        <v>-16.1</v>
      </c>
      <c r="L313" s="6">
        <f t="shared" si="0"/>
        <v>-15.707936495209228</v>
      </c>
      <c r="M313" s="18">
        <f t="shared" si="1"/>
        <v>-1.047195766347282</v>
      </c>
      <c r="N313" s="7">
        <f t="shared" si="2"/>
        <v>9.905608467305436</v>
      </c>
      <c r="O313" s="7">
        <f t="shared" si="9"/>
        <v>-0.04212592246433644</v>
      </c>
      <c r="P313" s="6">
        <f t="shared" si="10"/>
        <v>-2.5275553478601864</v>
      </c>
      <c r="Q313" s="7">
        <f t="shared" si="11"/>
        <v>-18.121380638399422</v>
      </c>
      <c r="R313">
        <f t="shared" si="12"/>
        <v>-2.588768662628489</v>
      </c>
      <c r="S313">
        <f t="shared" si="3"/>
        <v>-74.29206350479076</v>
      </c>
      <c r="T313">
        <f t="shared" si="4"/>
        <v>74.29206350479076</v>
      </c>
      <c r="U313">
        <f t="shared" si="5"/>
        <v>7.047195766347283</v>
      </c>
      <c r="V313">
        <f t="shared" si="6"/>
        <v>16.952804233652717</v>
      </c>
      <c r="W313">
        <f t="shared" si="16"/>
        <v>7.016329099680616</v>
      </c>
      <c r="X313">
        <f t="shared" si="17"/>
        <v>16.921937566986053</v>
      </c>
    </row>
    <row r="314" spans="8:24" ht="12.75">
      <c r="H314" s="4">
        <v>313</v>
      </c>
      <c r="I314" s="5">
        <v>39760</v>
      </c>
      <c r="J314" s="6">
        <v>-16.25</v>
      </c>
      <c r="K314">
        <v>-16.4</v>
      </c>
      <c r="L314" s="6">
        <f t="shared" si="0"/>
        <v>-16.025330317406304</v>
      </c>
      <c r="M314" s="18">
        <f t="shared" si="1"/>
        <v>-1.0683553544937536</v>
      </c>
      <c r="N314" s="7">
        <f t="shared" si="2"/>
        <v>9.863289291012492</v>
      </c>
      <c r="O314" s="7">
        <f t="shared" si="9"/>
        <v>-0.042319176292943794</v>
      </c>
      <c r="P314" s="6">
        <f t="shared" si="10"/>
        <v>-2.5391505775766277</v>
      </c>
      <c r="Q314" s="7">
        <f t="shared" si="11"/>
        <v>-18.11676542534226</v>
      </c>
      <c r="R314">
        <f t="shared" si="12"/>
        <v>-2.5881093464774656</v>
      </c>
      <c r="S314">
        <f t="shared" si="3"/>
        <v>-73.9746696825937</v>
      </c>
      <c r="T314">
        <f t="shared" si="4"/>
        <v>73.9746696825937</v>
      </c>
      <c r="U314">
        <f t="shared" si="5"/>
        <v>7.068355354493753</v>
      </c>
      <c r="V314">
        <f t="shared" si="6"/>
        <v>16.931644645506246</v>
      </c>
      <c r="W314">
        <f t="shared" si="16"/>
        <v>7.038655354493753</v>
      </c>
      <c r="X314">
        <f t="shared" si="17"/>
        <v>16.901944645506248</v>
      </c>
    </row>
    <row r="315" spans="8:24" ht="12.75">
      <c r="H315" s="4">
        <v>314</v>
      </c>
      <c r="I315" s="5">
        <v>39761</v>
      </c>
      <c r="J315" s="6">
        <v>-16.18</v>
      </c>
      <c r="K315">
        <v>-16.68</v>
      </c>
      <c r="L315" s="6">
        <f t="shared" si="0"/>
        <v>-16.32290620391856</v>
      </c>
      <c r="M315" s="18">
        <f t="shared" si="1"/>
        <v>-1.088193746927904</v>
      </c>
      <c r="N315" s="7">
        <f t="shared" si="2"/>
        <v>9.823612506144192</v>
      </c>
      <c r="O315" s="7">
        <f t="shared" si="9"/>
        <v>-0.039676784868300174</v>
      </c>
      <c r="P315" s="6">
        <f t="shared" si="10"/>
        <v>-2.3806070920980105</v>
      </c>
      <c r="Q315" s="7">
        <f t="shared" si="11"/>
        <v>-17.69538980869033</v>
      </c>
      <c r="R315">
        <f t="shared" si="12"/>
        <v>-2.5279128298129043</v>
      </c>
      <c r="S315">
        <f t="shared" si="3"/>
        <v>-73.67709379608144</v>
      </c>
      <c r="T315">
        <f t="shared" si="4"/>
        <v>73.67709379608144</v>
      </c>
      <c r="U315">
        <f t="shared" si="5"/>
        <v>7.088193746927904</v>
      </c>
      <c r="V315">
        <f t="shared" si="6"/>
        <v>16.911806253072097</v>
      </c>
      <c r="W315">
        <f t="shared" si="16"/>
        <v>7.05966041359457</v>
      </c>
      <c r="X315">
        <f t="shared" si="17"/>
        <v>16.883272919738765</v>
      </c>
    </row>
    <row r="316" spans="8:24" ht="12.75">
      <c r="H316" s="4">
        <v>315</v>
      </c>
      <c r="I316" s="5">
        <v>39762</v>
      </c>
      <c r="J316" s="6">
        <v>-16.08</v>
      </c>
      <c r="K316">
        <v>-16.97</v>
      </c>
      <c r="L316" s="6">
        <f t="shared" si="0"/>
        <v>-16.632510271011366</v>
      </c>
      <c r="M316" s="18">
        <f t="shared" si="1"/>
        <v>-1.1088340180674243</v>
      </c>
      <c r="N316" s="7">
        <f t="shared" si="2"/>
        <v>9.78233196386515</v>
      </c>
      <c r="O316" s="7">
        <f t="shared" si="9"/>
        <v>-0.041280542279041654</v>
      </c>
      <c r="P316" s="6">
        <f t="shared" si="10"/>
        <v>-2.4768325367424993</v>
      </c>
      <c r="Q316" s="7">
        <f t="shared" si="11"/>
        <v>-17.606162720962324</v>
      </c>
      <c r="R316">
        <f t="shared" si="12"/>
        <v>-2.5151661029946175</v>
      </c>
      <c r="S316">
        <f t="shared" si="3"/>
        <v>-73.36748972898864</v>
      </c>
      <c r="T316">
        <f t="shared" si="4"/>
        <v>73.36748972898864</v>
      </c>
      <c r="U316">
        <f t="shared" si="5"/>
        <v>7.108834018067424</v>
      </c>
      <c r="V316">
        <f t="shared" si="6"/>
        <v>16.891165981932577</v>
      </c>
      <c r="W316">
        <f t="shared" si="16"/>
        <v>7.081967351400757</v>
      </c>
      <c r="X316">
        <f t="shared" si="17"/>
        <v>16.86429931526591</v>
      </c>
    </row>
    <row r="317" spans="8:24" ht="12.75">
      <c r="H317" s="4">
        <v>316</v>
      </c>
      <c r="I317" s="5">
        <v>39763</v>
      </c>
      <c r="J317" s="6">
        <v>-15.98</v>
      </c>
      <c r="K317">
        <v>-17.25</v>
      </c>
      <c r="L317" s="6">
        <f t="shared" si="0"/>
        <v>-16.9328240502113</v>
      </c>
      <c r="M317" s="18">
        <f t="shared" si="1"/>
        <v>-1.1288549366807532</v>
      </c>
      <c r="N317" s="7">
        <f t="shared" si="2"/>
        <v>9.742290126638494</v>
      </c>
      <c r="O317" s="7">
        <f t="shared" si="9"/>
        <v>-0.04004183722665644</v>
      </c>
      <c r="P317" s="6">
        <f t="shared" si="10"/>
        <v>-2.4025102335993864</v>
      </c>
      <c r="Q317" s="7">
        <f t="shared" si="11"/>
        <v>-17.51481724683085</v>
      </c>
      <c r="R317">
        <f t="shared" si="12"/>
        <v>-2.5021167495472647</v>
      </c>
      <c r="S317">
        <f t="shared" si="3"/>
        <v>-73.0671759497887</v>
      </c>
      <c r="T317">
        <f t="shared" si="4"/>
        <v>73.0671759497887</v>
      </c>
      <c r="U317">
        <f t="shared" si="5"/>
        <v>7.128854936680753</v>
      </c>
      <c r="V317">
        <f t="shared" si="6"/>
        <v>16.871145063319247</v>
      </c>
      <c r="W317">
        <f t="shared" si="16"/>
        <v>7.103654936680752</v>
      </c>
      <c r="X317">
        <f t="shared" si="17"/>
        <v>16.84594506331925</v>
      </c>
    </row>
    <row r="318" spans="8:24" ht="12.75">
      <c r="H318" s="4">
        <v>317</v>
      </c>
      <c r="I318" s="5">
        <v>39764</v>
      </c>
      <c r="J318" s="6">
        <v>-15.87</v>
      </c>
      <c r="K318">
        <v>-17.53</v>
      </c>
      <c r="L318" s="6">
        <f t="shared" si="0"/>
        <v>-17.234532833800035</v>
      </c>
      <c r="M318" s="18">
        <f t="shared" si="1"/>
        <v>-1.148968855586669</v>
      </c>
      <c r="N318" s="7">
        <f t="shared" si="2"/>
        <v>9.702062288826662</v>
      </c>
      <c r="O318" s="7">
        <f t="shared" si="9"/>
        <v>-0.040227837811832146</v>
      </c>
      <c r="P318" s="6">
        <f t="shared" si="10"/>
        <v>-2.4136702687099287</v>
      </c>
      <c r="Q318" s="7">
        <f t="shared" si="11"/>
        <v>-17.256588280147334</v>
      </c>
      <c r="R318">
        <f t="shared" si="12"/>
        <v>-2.465226897163905</v>
      </c>
      <c r="S318">
        <f t="shared" si="3"/>
        <v>-72.76546716619997</v>
      </c>
      <c r="T318">
        <f t="shared" si="4"/>
        <v>72.76546716619997</v>
      </c>
      <c r="U318">
        <f t="shared" si="5"/>
        <v>7.148968855586669</v>
      </c>
      <c r="V318">
        <f t="shared" si="6"/>
        <v>16.85103114441333</v>
      </c>
      <c r="W318">
        <f t="shared" si="16"/>
        <v>7.125602188920002</v>
      </c>
      <c r="X318">
        <f t="shared" si="17"/>
        <v>16.827664477746662</v>
      </c>
    </row>
    <row r="319" spans="8:24" ht="12.75">
      <c r="H319" s="4">
        <v>318</v>
      </c>
      <c r="I319" s="5">
        <v>39765</v>
      </c>
      <c r="J319" s="6">
        <v>-15.75</v>
      </c>
      <c r="K319">
        <v>-17.8</v>
      </c>
      <c r="L319" s="6">
        <f t="shared" si="0"/>
        <v>-17.52681915907201</v>
      </c>
      <c r="M319" s="18">
        <f t="shared" si="1"/>
        <v>-1.1684546106048006</v>
      </c>
      <c r="N319" s="7">
        <f t="shared" si="2"/>
        <v>9.663090778790398</v>
      </c>
      <c r="O319" s="7">
        <f t="shared" si="9"/>
        <v>-0.03897151003626398</v>
      </c>
      <c r="P319" s="6">
        <f t="shared" si="10"/>
        <v>-2.3382906021758387</v>
      </c>
      <c r="Q319" s="7">
        <f t="shared" si="11"/>
        <v>-17.078616658762478</v>
      </c>
      <c r="R319">
        <f t="shared" si="12"/>
        <v>-2.439802379823211</v>
      </c>
      <c r="S319">
        <f t="shared" si="3"/>
        <v>-72.473180840928</v>
      </c>
      <c r="T319">
        <f t="shared" si="4"/>
        <v>72.473180840928</v>
      </c>
      <c r="U319">
        <f t="shared" si="5"/>
        <v>7.1684546106048</v>
      </c>
      <c r="V319">
        <f t="shared" si="6"/>
        <v>16.8315453893952</v>
      </c>
      <c r="W319">
        <f t="shared" si="16"/>
        <v>7.147087943938133</v>
      </c>
      <c r="X319">
        <f t="shared" si="17"/>
        <v>16.810178722728534</v>
      </c>
    </row>
    <row r="320" spans="8:24" ht="12.75">
      <c r="H320" s="4">
        <v>319</v>
      </c>
      <c r="I320" s="5">
        <v>39766</v>
      </c>
      <c r="J320" s="6">
        <v>-15.6</v>
      </c>
      <c r="K320">
        <v>-18.07</v>
      </c>
      <c r="L320" s="6">
        <f t="shared" si="0"/>
        <v>-17.82046509733726</v>
      </c>
      <c r="M320" s="18">
        <f t="shared" si="1"/>
        <v>-1.1880310064891506</v>
      </c>
      <c r="N320" s="7">
        <f t="shared" si="2"/>
        <v>9.623937987021698</v>
      </c>
      <c r="O320" s="7">
        <f t="shared" si="9"/>
        <v>-0.03915279176870001</v>
      </c>
      <c r="P320" s="6">
        <f t="shared" si="10"/>
        <v>-2.3491675061220008</v>
      </c>
      <c r="Q320" s="7">
        <f t="shared" si="11"/>
        <v>-16.900228817024292</v>
      </c>
      <c r="R320">
        <f t="shared" si="12"/>
        <v>-2.4143184024320417</v>
      </c>
      <c r="S320">
        <f t="shared" si="3"/>
        <v>-72.17953490266274</v>
      </c>
      <c r="T320">
        <f t="shared" si="4"/>
        <v>72.17953490266274</v>
      </c>
      <c r="U320">
        <f t="shared" si="5"/>
        <v>7.188031006489151</v>
      </c>
      <c r="V320">
        <f t="shared" si="6"/>
        <v>16.81196899351085</v>
      </c>
      <c r="W320">
        <f t="shared" si="16"/>
        <v>7.169164339822484</v>
      </c>
      <c r="X320">
        <f t="shared" si="17"/>
        <v>16.79310232684418</v>
      </c>
    </row>
    <row r="321" spans="8:24" ht="12.75">
      <c r="H321" s="4">
        <v>320</v>
      </c>
      <c r="I321" s="5">
        <v>39767</v>
      </c>
      <c r="J321" s="6">
        <v>-15.43</v>
      </c>
      <c r="K321">
        <v>-18.33</v>
      </c>
      <c r="L321" s="6">
        <f t="shared" si="0"/>
        <v>-18.10454975755772</v>
      </c>
      <c r="M321" s="18">
        <f t="shared" si="1"/>
        <v>-1.2069699838371812</v>
      </c>
      <c r="N321" s="7">
        <f t="shared" si="2"/>
        <v>9.586060032325637</v>
      </c>
      <c r="O321" s="7">
        <f t="shared" si="9"/>
        <v>-0.03787795469606081</v>
      </c>
      <c r="P321" s="6">
        <f t="shared" si="10"/>
        <v>-2.2726772817636487</v>
      </c>
      <c r="Q321" s="7">
        <f t="shared" si="11"/>
        <v>-16.633755521211313</v>
      </c>
      <c r="R321">
        <f t="shared" si="12"/>
        <v>-2.3762507887444735</v>
      </c>
      <c r="S321">
        <f t="shared" si="3"/>
        <v>-71.89545024244228</v>
      </c>
      <c r="T321">
        <f t="shared" si="4"/>
        <v>71.89545024244228</v>
      </c>
      <c r="U321">
        <f t="shared" si="5"/>
        <v>7.2069699838371815</v>
      </c>
      <c r="V321">
        <f t="shared" si="6"/>
        <v>16.793030016162817</v>
      </c>
      <c r="W321">
        <f t="shared" si="16"/>
        <v>7.190936650503848</v>
      </c>
      <c r="X321">
        <f t="shared" si="17"/>
        <v>16.776996682829484</v>
      </c>
    </row>
    <row r="322" spans="8:24" ht="12.75">
      <c r="H322" s="4">
        <v>321</v>
      </c>
      <c r="I322" s="5">
        <v>39768</v>
      </c>
      <c r="J322" s="6">
        <v>-15.27</v>
      </c>
      <c r="K322">
        <v>-18.58</v>
      </c>
      <c r="L322" s="6">
        <f t="shared" si="0"/>
        <v>-18.378951449974878</v>
      </c>
      <c r="M322" s="18">
        <f t="shared" si="1"/>
        <v>-1.2252634299983252</v>
      </c>
      <c r="N322" s="7">
        <f t="shared" si="2"/>
        <v>9.54947314000335</v>
      </c>
      <c r="O322" s="7">
        <f t="shared" si="9"/>
        <v>-0.03658689232228696</v>
      </c>
      <c r="P322" s="6">
        <f t="shared" si="10"/>
        <v>-2.1952135393372174</v>
      </c>
      <c r="Q322" s="7">
        <f t="shared" si="11"/>
        <v>-16.44836196845052</v>
      </c>
      <c r="R322">
        <f t="shared" si="12"/>
        <v>-2.3497659954929313</v>
      </c>
      <c r="S322">
        <f t="shared" si="3"/>
        <v>-71.62104855002512</v>
      </c>
      <c r="T322">
        <f t="shared" si="4"/>
        <v>71.62104855002512</v>
      </c>
      <c r="U322">
        <f t="shared" si="5"/>
        <v>7.225263429998325</v>
      </c>
      <c r="V322">
        <f t="shared" si="6"/>
        <v>16.774736570001675</v>
      </c>
      <c r="W322">
        <f t="shared" si="16"/>
        <v>7.211896763331658</v>
      </c>
      <c r="X322">
        <f t="shared" si="17"/>
        <v>16.76136990333501</v>
      </c>
    </row>
    <row r="323" spans="8:24" ht="12.75">
      <c r="H323" s="4">
        <v>322</v>
      </c>
      <c r="I323" s="5">
        <v>39769</v>
      </c>
      <c r="J323" s="6">
        <v>-15.08</v>
      </c>
      <c r="K323">
        <v>-18.83</v>
      </c>
      <c r="L323" s="6">
        <f t="shared" si="0"/>
        <v>-18.65459854095175</v>
      </c>
      <c r="M323" s="18">
        <f t="shared" si="1"/>
        <v>-1.2436399027301166</v>
      </c>
      <c r="N323" s="7">
        <f t="shared" si="2"/>
        <v>9.512720194539767</v>
      </c>
      <c r="O323" s="7">
        <f t="shared" si="9"/>
        <v>-0.036752945463582876</v>
      </c>
      <c r="P323" s="6">
        <f t="shared" si="10"/>
        <v>-2.2051767278149725</v>
      </c>
      <c r="Q323" s="7">
        <f t="shared" si="11"/>
        <v>-16.176706159522993</v>
      </c>
      <c r="R323">
        <f t="shared" si="12"/>
        <v>-2.310958022788999</v>
      </c>
      <c r="S323">
        <f t="shared" si="3"/>
        <v>-71.34540145904825</v>
      </c>
      <c r="T323">
        <f t="shared" si="4"/>
        <v>71.34540145904825</v>
      </c>
      <c r="U323">
        <f t="shared" si="5"/>
        <v>7.243639902730117</v>
      </c>
      <c r="V323">
        <f t="shared" si="6"/>
        <v>16.756360097269884</v>
      </c>
      <c r="W323">
        <f t="shared" si="16"/>
        <v>7.233439902730117</v>
      </c>
      <c r="X323">
        <f t="shared" si="17"/>
        <v>16.746160097269883</v>
      </c>
    </row>
    <row r="324" spans="8:24" ht="12.75">
      <c r="H324" s="4">
        <v>323</v>
      </c>
      <c r="I324" s="5">
        <v>39770</v>
      </c>
      <c r="J324" s="6">
        <v>-14.88</v>
      </c>
      <c r="K324">
        <v>-19.08</v>
      </c>
      <c r="L324" s="6">
        <f t="shared" si="0"/>
        <v>-18.931517601531333</v>
      </c>
      <c r="M324" s="18">
        <f t="shared" si="1"/>
        <v>-1.2621011734354222</v>
      </c>
      <c r="N324" s="7">
        <f t="shared" si="2"/>
        <v>9.475797653129156</v>
      </c>
      <c r="O324" s="7">
        <f t="shared" si="9"/>
        <v>-0.03692254141061113</v>
      </c>
      <c r="P324" s="6">
        <f t="shared" si="10"/>
        <v>-2.215352484636668</v>
      </c>
      <c r="Q324" s="7">
        <f t="shared" si="11"/>
        <v>-15.989548410560275</v>
      </c>
      <c r="R324">
        <f t="shared" si="12"/>
        <v>-2.2842212015086107</v>
      </c>
      <c r="S324">
        <f t="shared" si="3"/>
        <v>-71.06848239846866</v>
      </c>
      <c r="T324">
        <f t="shared" si="4"/>
        <v>71.06848239846866</v>
      </c>
      <c r="U324">
        <f t="shared" si="5"/>
        <v>7.262101173435423</v>
      </c>
      <c r="V324">
        <f t="shared" si="6"/>
        <v>16.737898826564578</v>
      </c>
      <c r="W324">
        <f t="shared" si="16"/>
        <v>7.255234506768756</v>
      </c>
      <c r="X324">
        <f t="shared" si="17"/>
        <v>16.73103215989791</v>
      </c>
    </row>
    <row r="325" spans="8:24" ht="12.75">
      <c r="H325" s="4">
        <v>324</v>
      </c>
      <c r="I325" s="5">
        <v>39771</v>
      </c>
      <c r="J325" s="6">
        <v>-14.67</v>
      </c>
      <c r="K325">
        <v>-19.32</v>
      </c>
      <c r="L325" s="6">
        <f t="shared" si="0"/>
        <v>-19.198581708803104</v>
      </c>
      <c r="M325" s="18">
        <f t="shared" si="1"/>
        <v>-1.2799054472535403</v>
      </c>
      <c r="N325" s="7">
        <f t="shared" si="2"/>
        <v>9.44018910549292</v>
      </c>
      <c r="O325" s="7">
        <f t="shared" si="9"/>
        <v>-0.035608547636236665</v>
      </c>
      <c r="P325" s="6">
        <f t="shared" si="10"/>
        <v>-2.1365128581742</v>
      </c>
      <c r="Q325" s="7">
        <f t="shared" si="11"/>
        <v>-15.712391000024546</v>
      </c>
      <c r="R325">
        <f t="shared" si="12"/>
        <v>-2.2446272857177925</v>
      </c>
      <c r="S325">
        <f t="shared" si="3"/>
        <v>-70.8014182911969</v>
      </c>
      <c r="T325">
        <f t="shared" si="4"/>
        <v>70.8014182911969</v>
      </c>
      <c r="U325">
        <f t="shared" si="5"/>
        <v>7.27990544725354</v>
      </c>
      <c r="V325">
        <f t="shared" si="6"/>
        <v>16.72009455274646</v>
      </c>
      <c r="W325">
        <f t="shared" si="16"/>
        <v>7.276538780586873</v>
      </c>
      <c r="X325">
        <f t="shared" si="17"/>
        <v>16.716727886079795</v>
      </c>
    </row>
    <row r="326" spans="8:24" ht="12.75">
      <c r="H326" s="4">
        <v>325</v>
      </c>
      <c r="I326" s="5">
        <v>39772</v>
      </c>
      <c r="J326" s="6">
        <v>-14.43</v>
      </c>
      <c r="K326">
        <v>-19.55</v>
      </c>
      <c r="L326" s="6">
        <f t="shared" si="0"/>
        <v>-19.455664168366866</v>
      </c>
      <c r="M326" s="18">
        <f t="shared" si="1"/>
        <v>-1.2970442778911244</v>
      </c>
      <c r="N326" s="7">
        <f t="shared" si="2"/>
        <v>9.40591144421775</v>
      </c>
      <c r="O326" s="7">
        <f t="shared" si="9"/>
        <v>-0.03427766127516918</v>
      </c>
      <c r="P326" s="6">
        <f t="shared" si="10"/>
        <v>-2.056659676510151</v>
      </c>
      <c r="Q326" s="7">
        <f t="shared" si="11"/>
        <v>-15.430760074358858</v>
      </c>
      <c r="R326">
        <f t="shared" si="12"/>
        <v>-2.2043942963369796</v>
      </c>
      <c r="S326">
        <f t="shared" si="3"/>
        <v>-70.54433583163313</v>
      </c>
      <c r="T326">
        <f t="shared" si="4"/>
        <v>70.54433583163313</v>
      </c>
      <c r="U326">
        <f t="shared" si="5"/>
        <v>7.297044277891124</v>
      </c>
      <c r="V326">
        <f t="shared" si="6"/>
        <v>16.702955722108875</v>
      </c>
      <c r="W326">
        <f t="shared" si="16"/>
        <v>7.297677611224457</v>
      </c>
      <c r="X326">
        <f t="shared" si="17"/>
        <v>16.703589055442208</v>
      </c>
    </row>
    <row r="327" spans="8:24" ht="12.75">
      <c r="H327" s="4">
        <v>326</v>
      </c>
      <c r="I327" s="5">
        <v>39773</v>
      </c>
      <c r="J327" s="6">
        <v>-14.2</v>
      </c>
      <c r="K327">
        <v>-19.78</v>
      </c>
      <c r="L327" s="6">
        <f t="shared" si="0"/>
        <v>-19.71389048612684</v>
      </c>
      <c r="M327" s="18">
        <f t="shared" si="1"/>
        <v>-1.3142593657417894</v>
      </c>
      <c r="N327" s="7">
        <f t="shared" si="2"/>
        <v>9.37148126851642</v>
      </c>
      <c r="O327" s="7">
        <f t="shared" si="9"/>
        <v>-0.034430175701329446</v>
      </c>
      <c r="P327" s="6">
        <f t="shared" si="10"/>
        <v>-2.0658105420797668</v>
      </c>
      <c r="Q327" s="7">
        <f t="shared" si="11"/>
        <v>-15.147403110316624</v>
      </c>
      <c r="R327">
        <f t="shared" si="12"/>
        <v>-2.163914730045232</v>
      </c>
      <c r="S327">
        <f t="shared" si="3"/>
        <v>-70.28610951387317</v>
      </c>
      <c r="T327">
        <f t="shared" si="4"/>
        <v>70.28610951387317</v>
      </c>
      <c r="U327">
        <f t="shared" si="5"/>
        <v>7.314259365741789</v>
      </c>
      <c r="V327">
        <f t="shared" si="6"/>
        <v>16.68574063425821</v>
      </c>
      <c r="W327">
        <f t="shared" si="16"/>
        <v>7.318726032408455</v>
      </c>
      <c r="X327">
        <f t="shared" si="17"/>
        <v>16.690207300924875</v>
      </c>
    </row>
    <row r="328" spans="8:24" ht="12.75">
      <c r="H328" s="4">
        <v>327</v>
      </c>
      <c r="I328" s="5">
        <v>39774</v>
      </c>
      <c r="J328" s="6">
        <v>-13.93</v>
      </c>
      <c r="K328">
        <v>-20</v>
      </c>
      <c r="L328" s="6">
        <f t="shared" si="0"/>
        <v>-19.961980484701556</v>
      </c>
      <c r="M328" s="18">
        <f t="shared" si="1"/>
        <v>-1.3307986989801037</v>
      </c>
      <c r="N328" s="7">
        <f t="shared" si="2"/>
        <v>9.338402602039793</v>
      </c>
      <c r="O328" s="7">
        <f t="shared" si="9"/>
        <v>-0.03307866647662827</v>
      </c>
      <c r="P328" s="6">
        <f t="shared" si="10"/>
        <v>-1.9847199885976963</v>
      </c>
      <c r="Q328" s="7">
        <f t="shared" si="11"/>
        <v>-14.859445817150672</v>
      </c>
      <c r="R328">
        <f t="shared" si="12"/>
        <v>-2.122777973878667</v>
      </c>
      <c r="S328">
        <f t="shared" si="3"/>
        <v>-70.03801951529844</v>
      </c>
      <c r="T328">
        <f t="shared" si="4"/>
        <v>70.03801951529844</v>
      </c>
      <c r="U328">
        <f t="shared" si="5"/>
        <v>7.330798698980104</v>
      </c>
      <c r="V328">
        <f t="shared" si="6"/>
        <v>16.669201301019896</v>
      </c>
      <c r="W328">
        <f t="shared" si="16"/>
        <v>7.33976536564677</v>
      </c>
      <c r="X328">
        <f t="shared" si="17"/>
        <v>16.678167967686562</v>
      </c>
    </row>
    <row r="329" spans="8:24" ht="12.75">
      <c r="H329" s="4">
        <v>328</v>
      </c>
      <c r="I329" s="5">
        <v>39775</v>
      </c>
      <c r="J329" s="6">
        <v>-13.67</v>
      </c>
      <c r="K329">
        <v>-20.22</v>
      </c>
      <c r="L329" s="6">
        <f t="shared" si="0"/>
        <v>-20.211157337229764</v>
      </c>
      <c r="M329" s="18">
        <f t="shared" si="1"/>
        <v>-1.347410489148651</v>
      </c>
      <c r="N329" s="7">
        <f t="shared" si="2"/>
        <v>9.305179021702699</v>
      </c>
      <c r="O329" s="7">
        <f t="shared" si="9"/>
        <v>-0.033223580337093495</v>
      </c>
      <c r="P329" s="6">
        <f t="shared" si="10"/>
        <v>-1.9934148202256097</v>
      </c>
      <c r="Q329" s="7">
        <f t="shared" si="11"/>
        <v>-14.657647098039064</v>
      </c>
      <c r="R329">
        <f t="shared" si="12"/>
        <v>-2.093949585434152</v>
      </c>
      <c r="S329">
        <f t="shared" si="3"/>
        <v>-69.78884266277024</v>
      </c>
      <c r="T329">
        <f t="shared" si="4"/>
        <v>69.78884266277024</v>
      </c>
      <c r="U329">
        <f t="shared" si="5"/>
        <v>7.347410489148651</v>
      </c>
      <c r="V329">
        <f t="shared" si="6"/>
        <v>16.65258951085135</v>
      </c>
      <c r="W329">
        <f t="shared" si="16"/>
        <v>7.3607104891486514</v>
      </c>
      <c r="X329">
        <f t="shared" si="17"/>
        <v>16.66588951085135</v>
      </c>
    </row>
    <row r="330" spans="8:24" ht="12.75">
      <c r="H330" s="4">
        <v>329</v>
      </c>
      <c r="I330" s="5">
        <v>39776</v>
      </c>
      <c r="J330" s="6">
        <v>-13.38</v>
      </c>
      <c r="K330">
        <v>-20.43</v>
      </c>
      <c r="L330" s="6">
        <f t="shared" si="0"/>
        <v>-20.450040442288525</v>
      </c>
      <c r="M330" s="18">
        <f t="shared" si="1"/>
        <v>-1.3633360294859016</v>
      </c>
      <c r="N330" s="7">
        <f t="shared" si="2"/>
        <v>9.273327941028196</v>
      </c>
      <c r="O330" s="7">
        <f t="shared" si="9"/>
        <v>-0.03185108067450315</v>
      </c>
      <c r="P330" s="6">
        <f t="shared" si="10"/>
        <v>-1.911064840470189</v>
      </c>
      <c r="Q330" s="7">
        <f t="shared" si="11"/>
        <v>-14.36353521069428</v>
      </c>
      <c r="R330">
        <f t="shared" si="12"/>
        <v>-2.0519336015277543</v>
      </c>
      <c r="S330">
        <f t="shared" si="3"/>
        <v>-69.54995955771147</v>
      </c>
      <c r="T330">
        <f t="shared" si="4"/>
        <v>69.54995955771147</v>
      </c>
      <c r="U330">
        <f t="shared" si="5"/>
        <v>7.363336029485902</v>
      </c>
      <c r="V330">
        <f t="shared" si="6"/>
        <v>16.6366639705141</v>
      </c>
      <c r="W330">
        <f t="shared" si="16"/>
        <v>7.381469362819235</v>
      </c>
      <c r="X330">
        <f t="shared" si="17"/>
        <v>16.654797303847435</v>
      </c>
    </row>
    <row r="331" spans="8:24" ht="12.75">
      <c r="H331" s="4">
        <v>330</v>
      </c>
      <c r="I331" s="5">
        <v>39777</v>
      </c>
      <c r="J331" s="6">
        <v>-13.08</v>
      </c>
      <c r="K331">
        <v>-20.63</v>
      </c>
      <c r="L331" s="6">
        <f t="shared" si="0"/>
        <v>-20.67850239610513</v>
      </c>
      <c r="M331" s="18">
        <f t="shared" si="1"/>
        <v>-1.3785668264070088</v>
      </c>
      <c r="N331" s="7">
        <f t="shared" si="2"/>
        <v>9.242866347185982</v>
      </c>
      <c r="O331" s="7">
        <f t="shared" si="9"/>
        <v>-0.030461593842213475</v>
      </c>
      <c r="P331" s="6">
        <f t="shared" si="10"/>
        <v>-1.8276956305328085</v>
      </c>
      <c r="Q331" s="7">
        <f t="shared" si="11"/>
        <v>-13.975878356590421</v>
      </c>
      <c r="R331">
        <f t="shared" si="12"/>
        <v>-1.9965540509414887</v>
      </c>
      <c r="S331">
        <f t="shared" si="3"/>
        <v>-69.32149760389488</v>
      </c>
      <c r="T331">
        <f t="shared" si="4"/>
        <v>69.32149760389488</v>
      </c>
      <c r="U331">
        <f t="shared" si="5"/>
        <v>7.378566826407008</v>
      </c>
      <c r="V331">
        <f t="shared" si="6"/>
        <v>16.62143317359299</v>
      </c>
      <c r="W331">
        <f t="shared" si="16"/>
        <v>7.401700159740341</v>
      </c>
      <c r="X331">
        <f t="shared" si="17"/>
        <v>16.644566506926324</v>
      </c>
    </row>
    <row r="332" spans="8:24" ht="12.75">
      <c r="H332" s="4">
        <v>331</v>
      </c>
      <c r="I332" s="5">
        <v>39778</v>
      </c>
      <c r="J332" s="6">
        <v>-12.78</v>
      </c>
      <c r="K332">
        <v>-20.83</v>
      </c>
      <c r="L332" s="6">
        <f t="shared" si="0"/>
        <v>-20.907911327132897</v>
      </c>
      <c r="M332" s="18">
        <f t="shared" si="1"/>
        <v>-1.393860755142193</v>
      </c>
      <c r="N332" s="7">
        <f t="shared" si="2"/>
        <v>9.212278489715613</v>
      </c>
      <c r="O332" s="7">
        <f t="shared" si="9"/>
        <v>-0.030587857470369073</v>
      </c>
      <c r="P332" s="6">
        <f t="shared" si="10"/>
        <v>-1.8352714482221444</v>
      </c>
      <c r="Q332" s="7">
        <f t="shared" si="11"/>
        <v>-13.674636946638365</v>
      </c>
      <c r="R332">
        <f t="shared" si="12"/>
        <v>-1.9535195638054808</v>
      </c>
      <c r="S332">
        <f t="shared" si="3"/>
        <v>-69.0920886728671</v>
      </c>
      <c r="T332">
        <f t="shared" si="4"/>
        <v>69.0920886728671</v>
      </c>
      <c r="U332">
        <f t="shared" si="5"/>
        <v>7.393860755142193</v>
      </c>
      <c r="V332">
        <f t="shared" si="6"/>
        <v>16.606139244857808</v>
      </c>
      <c r="W332">
        <f t="shared" si="16"/>
        <v>7.421994088475526</v>
      </c>
      <c r="X332">
        <f t="shared" si="17"/>
        <v>16.63427257819114</v>
      </c>
    </row>
    <row r="333" spans="8:24" ht="12.75">
      <c r="H333" s="4">
        <v>332</v>
      </c>
      <c r="I333" s="5">
        <v>39779</v>
      </c>
      <c r="J333" s="6">
        <v>-12.47</v>
      </c>
      <c r="K333">
        <v>-21.02</v>
      </c>
      <c r="L333" s="6">
        <f t="shared" si="0"/>
        <v>-21.126741543873724</v>
      </c>
      <c r="M333" s="18">
        <f t="shared" si="1"/>
        <v>-1.4084494362582483</v>
      </c>
      <c r="N333" s="7">
        <f t="shared" si="2"/>
        <v>9.183101127483503</v>
      </c>
      <c r="O333" s="7">
        <f t="shared" si="9"/>
        <v>-0.02917736223210987</v>
      </c>
      <c r="P333" s="6">
        <f t="shared" si="10"/>
        <v>-1.7506417339265923</v>
      </c>
      <c r="Q333" s="7">
        <f t="shared" si="11"/>
        <v>-13.368619004054807</v>
      </c>
      <c r="R333">
        <f t="shared" si="12"/>
        <v>-1.9098027148649723</v>
      </c>
      <c r="S333">
        <f t="shared" si="3"/>
        <v>-68.87325845612628</v>
      </c>
      <c r="T333">
        <f t="shared" si="4"/>
        <v>68.87325845612628</v>
      </c>
      <c r="U333">
        <f t="shared" si="5"/>
        <v>7.408449436258248</v>
      </c>
      <c r="V333">
        <f t="shared" si="6"/>
        <v>16.59155056374175</v>
      </c>
      <c r="W333">
        <f t="shared" si="16"/>
        <v>7.441749436258248</v>
      </c>
      <c r="X333">
        <f t="shared" si="17"/>
        <v>16.624850563741752</v>
      </c>
    </row>
    <row r="334" spans="8:24" ht="12.75">
      <c r="H334" s="4">
        <v>333</v>
      </c>
      <c r="I334" s="5">
        <v>39780</v>
      </c>
      <c r="J334" s="6">
        <v>-12.13</v>
      </c>
      <c r="K334">
        <v>-21.2</v>
      </c>
      <c r="L334" s="6">
        <f t="shared" si="0"/>
        <v>-21.334868740512945</v>
      </c>
      <c r="M334" s="18">
        <f t="shared" si="1"/>
        <v>-1.422324582700863</v>
      </c>
      <c r="N334" s="7">
        <f t="shared" si="2"/>
        <v>9.155350834598273</v>
      </c>
      <c r="O334" s="7">
        <f t="shared" si="9"/>
        <v>-0.02775029288523001</v>
      </c>
      <c r="P334" s="6">
        <f t="shared" si="10"/>
        <v>-1.6650175731138006</v>
      </c>
      <c r="Q334" s="7">
        <f t="shared" si="11"/>
        <v>-12.96782603508884</v>
      </c>
      <c r="R334">
        <f t="shared" si="12"/>
        <v>-1.852546576441263</v>
      </c>
      <c r="S334">
        <f t="shared" si="3"/>
        <v>-68.66513125948705</v>
      </c>
      <c r="T334">
        <f t="shared" si="4"/>
        <v>68.66513125948705</v>
      </c>
      <c r="U334">
        <f t="shared" si="5"/>
        <v>7.422324582700863</v>
      </c>
      <c r="V334">
        <f t="shared" si="6"/>
        <v>16.577675417299137</v>
      </c>
      <c r="W334">
        <f t="shared" si="16"/>
        <v>7.461291249367529</v>
      </c>
      <c r="X334">
        <f t="shared" si="17"/>
        <v>16.616642083965804</v>
      </c>
    </row>
    <row r="335" spans="8:24" ht="12.75">
      <c r="H335" s="4">
        <v>334</v>
      </c>
      <c r="I335" s="5">
        <v>39781</v>
      </c>
      <c r="J335" s="6">
        <v>-11.78</v>
      </c>
      <c r="K335">
        <v>-21.38</v>
      </c>
      <c r="L335" s="6">
        <f t="shared" si="0"/>
        <v>-21.543800580950165</v>
      </c>
      <c r="M335" s="18">
        <f t="shared" si="1"/>
        <v>-1.4362533720633444</v>
      </c>
      <c r="N335" s="7">
        <f t="shared" si="2"/>
        <v>9.127493255873311</v>
      </c>
      <c r="O335" s="7">
        <f t="shared" si="9"/>
        <v>-0.027857578724962195</v>
      </c>
      <c r="P335" s="6">
        <f t="shared" si="10"/>
        <v>-1.6714547234977317</v>
      </c>
      <c r="Q335" s="7">
        <f t="shared" si="11"/>
        <v>-12.654560769988876</v>
      </c>
      <c r="R335">
        <f t="shared" si="12"/>
        <v>-1.8077943957126965</v>
      </c>
      <c r="S335">
        <f t="shared" si="3"/>
        <v>-68.45619941904984</v>
      </c>
      <c r="T335">
        <f t="shared" si="4"/>
        <v>68.45619941904984</v>
      </c>
      <c r="U335">
        <f t="shared" si="5"/>
        <v>7.436253372063344</v>
      </c>
      <c r="V335">
        <f t="shared" si="6"/>
        <v>16.563746627936656</v>
      </c>
      <c r="W335">
        <f t="shared" si="16"/>
        <v>7.481053372063344</v>
      </c>
      <c r="X335">
        <f t="shared" si="17"/>
        <v>16.608546627936658</v>
      </c>
    </row>
    <row r="336" spans="8:24" ht="12.75">
      <c r="H336" s="4">
        <v>335</v>
      </c>
      <c r="I336" s="5">
        <v>39782</v>
      </c>
      <c r="J336" s="6">
        <v>-11.42</v>
      </c>
      <c r="K336">
        <v>-21.56</v>
      </c>
      <c r="L336" s="6">
        <f t="shared" si="0"/>
        <v>-21.75354932971691</v>
      </c>
      <c r="M336" s="18">
        <f t="shared" si="1"/>
        <v>-1.4502366219811273</v>
      </c>
      <c r="N336" s="7">
        <f t="shared" si="2"/>
        <v>9.099526756037745</v>
      </c>
      <c r="O336" s="7">
        <f t="shared" si="9"/>
        <v>-0.027966499835565983</v>
      </c>
      <c r="P336" s="6">
        <f t="shared" si="10"/>
        <v>-1.677989990133959</v>
      </c>
      <c r="Q336" s="7">
        <f t="shared" si="11"/>
        <v>-12.339135939897226</v>
      </c>
      <c r="R336">
        <f t="shared" si="12"/>
        <v>-1.7627337056996037</v>
      </c>
      <c r="S336">
        <f t="shared" si="3"/>
        <v>-68.2464506702831</v>
      </c>
      <c r="T336">
        <f t="shared" si="4"/>
        <v>68.2464506702831</v>
      </c>
      <c r="U336">
        <f t="shared" si="5"/>
        <v>7.450236621981127</v>
      </c>
      <c r="V336">
        <f t="shared" si="6"/>
        <v>16.549763378018874</v>
      </c>
      <c r="W336">
        <f t="shared" si="16"/>
        <v>7.501036621981127</v>
      </c>
      <c r="X336">
        <f t="shared" si="17"/>
        <v>16.600563378018872</v>
      </c>
    </row>
    <row r="337" spans="8:24" ht="12.75">
      <c r="H337" s="4">
        <v>336</v>
      </c>
      <c r="I337" s="5">
        <v>39783</v>
      </c>
      <c r="J337" s="6">
        <v>-11.05</v>
      </c>
      <c r="K337">
        <v>-21.72</v>
      </c>
      <c r="L337" s="6">
        <f t="shared" si="0"/>
        <v>-21.940688530738896</v>
      </c>
      <c r="M337" s="18">
        <f t="shared" si="1"/>
        <v>-1.4627125687159264</v>
      </c>
      <c r="N337" s="7">
        <f t="shared" si="2"/>
        <v>9.074574862568147</v>
      </c>
      <c r="O337" s="7">
        <f t="shared" si="9"/>
        <v>-0.024951893469598474</v>
      </c>
      <c r="P337" s="6">
        <f t="shared" si="10"/>
        <v>-1.4971136081759084</v>
      </c>
      <c r="Q337" s="7">
        <f t="shared" si="11"/>
        <v>-11.925184707602945</v>
      </c>
      <c r="R337">
        <f t="shared" si="12"/>
        <v>-1.7035978153718492</v>
      </c>
      <c r="S337">
        <f t="shared" si="3"/>
        <v>-68.05931146926112</v>
      </c>
      <c r="T337">
        <f t="shared" si="4"/>
        <v>68.05931146926112</v>
      </c>
      <c r="U337">
        <f t="shared" si="5"/>
        <v>7.462712568715926</v>
      </c>
      <c r="V337">
        <f t="shared" si="6"/>
        <v>16.537287431284074</v>
      </c>
      <c r="W337">
        <f t="shared" si="16"/>
        <v>7.519679235382592</v>
      </c>
      <c r="X337">
        <f t="shared" si="17"/>
        <v>16.594254097950742</v>
      </c>
    </row>
    <row r="338" spans="8:24" ht="12.75">
      <c r="H338" s="4">
        <v>337</v>
      </c>
      <c r="I338" s="5">
        <v>39784</v>
      </c>
      <c r="J338" s="6">
        <v>-10.67</v>
      </c>
      <c r="K338">
        <v>-21.87</v>
      </c>
      <c r="L338" s="6">
        <f t="shared" si="0"/>
        <v>-22.116734578303312</v>
      </c>
      <c r="M338" s="18">
        <f t="shared" si="1"/>
        <v>-1.4744489718868874</v>
      </c>
      <c r="N338" s="7">
        <f t="shared" si="2"/>
        <v>9.051102056226226</v>
      </c>
      <c r="O338" s="7">
        <f t="shared" si="9"/>
        <v>-0.02347280634192117</v>
      </c>
      <c r="P338" s="6">
        <f t="shared" si="10"/>
        <v>-1.4083683805152702</v>
      </c>
      <c r="Q338" s="7">
        <f t="shared" si="11"/>
        <v>-11.505857457585407</v>
      </c>
      <c r="R338">
        <f t="shared" si="12"/>
        <v>-1.643693922512201</v>
      </c>
      <c r="S338">
        <f t="shared" si="3"/>
        <v>-67.88326542169669</v>
      </c>
      <c r="T338">
        <f t="shared" si="4"/>
        <v>67.88326542169669</v>
      </c>
      <c r="U338">
        <f t="shared" si="5"/>
        <v>7.474448971886887</v>
      </c>
      <c r="V338">
        <f t="shared" si="6"/>
        <v>16.525551028113114</v>
      </c>
      <c r="W338">
        <f t="shared" si="16"/>
        <v>7.537748971886887</v>
      </c>
      <c r="X338">
        <f t="shared" si="17"/>
        <v>16.588851028113115</v>
      </c>
    </row>
    <row r="339" spans="8:24" ht="12.75">
      <c r="H339" s="4">
        <v>338</v>
      </c>
      <c r="I339" s="5">
        <v>39785</v>
      </c>
      <c r="J339" s="6">
        <v>-10.28</v>
      </c>
      <c r="K339">
        <v>-22.02</v>
      </c>
      <c r="L339" s="6">
        <f t="shared" si="0"/>
        <v>-22.293371806608665</v>
      </c>
      <c r="M339" s="18">
        <f t="shared" si="1"/>
        <v>-1.4862247871072443</v>
      </c>
      <c r="N339" s="7">
        <f t="shared" si="2"/>
        <v>9.027550425785511</v>
      </c>
      <c r="O339" s="7">
        <f t="shared" si="9"/>
        <v>-0.023551630440714177</v>
      </c>
      <c r="P339" s="6">
        <f t="shared" si="10"/>
        <v>-1.4130978264428506</v>
      </c>
      <c r="Q339" s="7">
        <f t="shared" si="11"/>
        <v>-11.083683835806113</v>
      </c>
      <c r="R339">
        <f t="shared" si="12"/>
        <v>-1.583383405115159</v>
      </c>
      <c r="S339">
        <f t="shared" si="3"/>
        <v>-67.70662819339134</v>
      </c>
      <c r="T339">
        <f t="shared" si="4"/>
        <v>67.70662819339134</v>
      </c>
      <c r="U339">
        <f t="shared" si="5"/>
        <v>7.486224787107244</v>
      </c>
      <c r="V339">
        <f t="shared" si="6"/>
        <v>16.513775212892757</v>
      </c>
      <c r="W339">
        <f t="shared" si="16"/>
        <v>7.556024787107244</v>
      </c>
      <c r="X339">
        <f t="shared" si="17"/>
        <v>16.583575212892757</v>
      </c>
    </row>
    <row r="340" spans="8:24" ht="12.75">
      <c r="H340" s="4">
        <v>339</v>
      </c>
      <c r="I340" s="5">
        <v>39786</v>
      </c>
      <c r="J340" s="6">
        <v>-9.88</v>
      </c>
      <c r="K340">
        <v>-22.17</v>
      </c>
      <c r="L340" s="6">
        <f t="shared" si="0"/>
        <v>-22.470607741211513</v>
      </c>
      <c r="M340" s="18">
        <f t="shared" si="1"/>
        <v>-1.4980405160807675</v>
      </c>
      <c r="N340" s="7">
        <f t="shared" si="2"/>
        <v>9.003918967838466</v>
      </c>
      <c r="O340" s="7">
        <f t="shared" si="9"/>
        <v>-0.023631457947045575</v>
      </c>
      <c r="P340" s="6">
        <f t="shared" si="10"/>
        <v>-1.4178874768227345</v>
      </c>
      <c r="Q340" s="7">
        <f t="shared" si="11"/>
        <v>-10.750929578702255</v>
      </c>
      <c r="R340">
        <f t="shared" si="12"/>
        <v>-1.5358470826717507</v>
      </c>
      <c r="S340">
        <f t="shared" si="3"/>
        <v>-67.52939225878849</v>
      </c>
      <c r="T340">
        <f t="shared" si="4"/>
        <v>67.52939225878849</v>
      </c>
      <c r="U340">
        <f t="shared" si="5"/>
        <v>7.498040516080767</v>
      </c>
      <c r="V340">
        <f t="shared" si="6"/>
        <v>16.501959483919233</v>
      </c>
      <c r="W340">
        <f t="shared" si="16"/>
        <v>7.574507182747434</v>
      </c>
      <c r="X340">
        <f t="shared" si="17"/>
        <v>16.5784261505859</v>
      </c>
    </row>
    <row r="341" spans="8:24" ht="12.75">
      <c r="H341" s="4">
        <v>340</v>
      </c>
      <c r="I341" s="5">
        <v>39787</v>
      </c>
      <c r="J341" s="6">
        <v>-9.48</v>
      </c>
      <c r="K341">
        <v>-22.3</v>
      </c>
      <c r="L341" s="6">
        <f t="shared" si="0"/>
        <v>-22.624702399027917</v>
      </c>
      <c r="M341" s="18">
        <f t="shared" si="1"/>
        <v>-1.5083134932685278</v>
      </c>
      <c r="N341" s="7">
        <f t="shared" si="2"/>
        <v>8.983373013462945</v>
      </c>
      <c r="O341" s="7">
        <f t="shared" si="9"/>
        <v>-0.02054595437552109</v>
      </c>
      <c r="P341" s="6">
        <f t="shared" si="10"/>
        <v>-1.2327572625312655</v>
      </c>
      <c r="Q341" s="7">
        <f t="shared" si="11"/>
        <v>-10.31866926811972</v>
      </c>
      <c r="R341">
        <f t="shared" si="12"/>
        <v>-1.4740956097313886</v>
      </c>
      <c r="S341">
        <f t="shared" si="3"/>
        <v>-67.37529760097208</v>
      </c>
      <c r="T341">
        <f t="shared" si="4"/>
        <v>67.37529760097208</v>
      </c>
      <c r="U341">
        <f t="shared" si="5"/>
        <v>7.5083134932685285</v>
      </c>
      <c r="V341">
        <f t="shared" si="6"/>
        <v>16.491686506731472</v>
      </c>
      <c r="W341">
        <f t="shared" si="16"/>
        <v>7.591446826601861</v>
      </c>
      <c r="X341">
        <f t="shared" si="17"/>
        <v>16.574819840064805</v>
      </c>
    </row>
    <row r="342" spans="8:24" ht="12.75">
      <c r="H342" s="4">
        <v>341</v>
      </c>
      <c r="I342" s="5">
        <v>39788</v>
      </c>
      <c r="J342" s="6">
        <v>-9.05</v>
      </c>
      <c r="K342">
        <v>-22.42</v>
      </c>
      <c r="L342" s="6">
        <f t="shared" si="0"/>
        <v>-22.767352193579924</v>
      </c>
      <c r="M342" s="18">
        <f t="shared" si="1"/>
        <v>-1.517823479571995</v>
      </c>
      <c r="N342" s="7">
        <f t="shared" si="2"/>
        <v>8.964353040856011</v>
      </c>
      <c r="O342" s="7">
        <f t="shared" si="9"/>
        <v>-0.019019972606933777</v>
      </c>
      <c r="P342" s="6">
        <f t="shared" si="10"/>
        <v>-1.1411983564160266</v>
      </c>
      <c r="Q342" s="7">
        <f t="shared" si="11"/>
        <v>-9.788412901038015</v>
      </c>
      <c r="R342">
        <f t="shared" si="12"/>
        <v>-1.3983447001482878</v>
      </c>
      <c r="S342">
        <f t="shared" si="3"/>
        <v>-67.23264780642008</v>
      </c>
      <c r="T342">
        <f t="shared" si="4"/>
        <v>67.23264780642008</v>
      </c>
      <c r="U342">
        <f t="shared" si="5"/>
        <v>7.517823479571995</v>
      </c>
      <c r="V342">
        <f t="shared" si="6"/>
        <v>16.482176520428006</v>
      </c>
      <c r="W342">
        <f t="shared" si="16"/>
        <v>7.608123479571995</v>
      </c>
      <c r="X342">
        <f t="shared" si="17"/>
        <v>16.572476520428005</v>
      </c>
    </row>
    <row r="343" spans="8:24" ht="12.75">
      <c r="H343" s="4">
        <v>342</v>
      </c>
      <c r="I343" s="5">
        <v>39789</v>
      </c>
      <c r="J343" s="6">
        <v>-8.63</v>
      </c>
      <c r="K343">
        <v>-22.53</v>
      </c>
      <c r="L343" s="6">
        <f t="shared" si="0"/>
        <v>-22.898462582389502</v>
      </c>
      <c r="M343" s="18">
        <f t="shared" si="1"/>
        <v>-1.5265641721593002</v>
      </c>
      <c r="N343" s="7">
        <f t="shared" si="2"/>
        <v>8.946871655681399</v>
      </c>
      <c r="O343" s="7">
        <f t="shared" si="9"/>
        <v>-0.017481385174612285</v>
      </c>
      <c r="P343" s="6">
        <f t="shared" si="10"/>
        <v>-1.048883110476737</v>
      </c>
      <c r="Q343" s="7">
        <f t="shared" si="11"/>
        <v>-9.159306021380793</v>
      </c>
      <c r="R343">
        <f t="shared" si="12"/>
        <v>-1.3084722887686848</v>
      </c>
      <c r="S343">
        <f t="shared" si="3"/>
        <v>-67.1015374176105</v>
      </c>
      <c r="T343">
        <f t="shared" si="4"/>
        <v>67.1015374176105</v>
      </c>
      <c r="U343">
        <f t="shared" si="5"/>
        <v>7.5265641721593</v>
      </c>
      <c r="V343">
        <f t="shared" si="6"/>
        <v>16.4734358278407</v>
      </c>
      <c r="W343">
        <f t="shared" si="16"/>
        <v>7.6238641721592995</v>
      </c>
      <c r="X343">
        <f t="shared" si="17"/>
        <v>16.5707358278407</v>
      </c>
    </row>
    <row r="344" spans="8:24" ht="12.75">
      <c r="H344" s="4">
        <v>343</v>
      </c>
      <c r="I344" s="5">
        <v>39790</v>
      </c>
      <c r="J344" s="6">
        <v>-8.2</v>
      </c>
      <c r="K344">
        <v>-22.65</v>
      </c>
      <c r="L344" s="6">
        <f t="shared" si="0"/>
        <v>-23.04187558769347</v>
      </c>
      <c r="M344" s="18">
        <f t="shared" si="1"/>
        <v>-1.5361250391795649</v>
      </c>
      <c r="N344" s="7">
        <f t="shared" si="2"/>
        <v>8.92774992164087</v>
      </c>
      <c r="O344" s="7">
        <f t="shared" si="9"/>
        <v>-0.019121734040528082</v>
      </c>
      <c r="P344" s="6">
        <f t="shared" si="10"/>
        <v>-1.147304042431685</v>
      </c>
      <c r="Q344" s="7">
        <f t="shared" si="11"/>
        <v>-8.80949645563657</v>
      </c>
      <c r="R344">
        <f t="shared" si="12"/>
        <v>-1.258499493662367</v>
      </c>
      <c r="S344">
        <f t="shared" si="3"/>
        <v>-66.95812441230653</v>
      </c>
      <c r="T344">
        <f t="shared" si="4"/>
        <v>66.95812441230653</v>
      </c>
      <c r="U344">
        <f t="shared" si="5"/>
        <v>7.536125039179565</v>
      </c>
      <c r="V344">
        <f t="shared" si="6"/>
        <v>16.463874960820434</v>
      </c>
      <c r="W344">
        <f t="shared" si="16"/>
        <v>7.640591705846231</v>
      </c>
      <c r="X344">
        <f t="shared" si="17"/>
        <v>16.5683416274871</v>
      </c>
    </row>
    <row r="345" spans="8:24" ht="12.75">
      <c r="H345" s="4">
        <v>344</v>
      </c>
      <c r="I345" s="5">
        <v>39791</v>
      </c>
      <c r="J345" s="6">
        <v>-7.75</v>
      </c>
      <c r="K345">
        <v>-22.77</v>
      </c>
      <c r="L345" s="6">
        <f t="shared" si="0"/>
        <v>-23.185692733934456</v>
      </c>
      <c r="M345" s="18">
        <f t="shared" si="1"/>
        <v>-1.5457128489289638</v>
      </c>
      <c r="N345" s="7">
        <f t="shared" si="2"/>
        <v>8.908574302142073</v>
      </c>
      <c r="O345" s="7">
        <f t="shared" si="9"/>
        <v>-0.019175619498797758</v>
      </c>
      <c r="P345" s="6">
        <f t="shared" si="10"/>
        <v>-1.1505371699278655</v>
      </c>
      <c r="Q345" s="7">
        <f t="shared" si="11"/>
        <v>-8.551665245049165</v>
      </c>
      <c r="R345">
        <f t="shared" si="12"/>
        <v>-1.2216664635784522</v>
      </c>
      <c r="S345">
        <f t="shared" si="3"/>
        <v>-66.81430726606554</v>
      </c>
      <c r="T345">
        <f t="shared" si="4"/>
        <v>66.81430726606554</v>
      </c>
      <c r="U345">
        <f t="shared" si="5"/>
        <v>7.5457128489289635</v>
      </c>
      <c r="V345">
        <f t="shared" si="6"/>
        <v>16.454287151071036</v>
      </c>
      <c r="W345">
        <f t="shared" si="16"/>
        <v>7.65767951559563</v>
      </c>
      <c r="X345">
        <f t="shared" si="17"/>
        <v>16.566253817737703</v>
      </c>
    </row>
    <row r="346" spans="8:24" ht="12.75">
      <c r="H346" s="4">
        <v>345</v>
      </c>
      <c r="I346" s="5">
        <v>39792</v>
      </c>
      <c r="J346" s="6">
        <v>-7.3</v>
      </c>
      <c r="K346">
        <v>-22.87</v>
      </c>
      <c r="L346" s="6">
        <f t="shared" si="0"/>
        <v>-23.305852057398766</v>
      </c>
      <c r="M346" s="18">
        <f t="shared" si="1"/>
        <v>-1.553723470493251</v>
      </c>
      <c r="N346" s="7">
        <f t="shared" si="2"/>
        <v>8.892553059013498</v>
      </c>
      <c r="O346" s="7">
        <f t="shared" si="9"/>
        <v>-0.016021243128575335</v>
      </c>
      <c r="P346" s="6">
        <f t="shared" si="10"/>
        <v>-0.9612745877145201</v>
      </c>
      <c r="Q346" s="7">
        <f t="shared" si="11"/>
        <v>-8.099842006320834</v>
      </c>
      <c r="R346">
        <f t="shared" si="12"/>
        <v>-1.157120286617262</v>
      </c>
      <c r="S346">
        <f t="shared" si="3"/>
        <v>-66.69414794260123</v>
      </c>
      <c r="T346">
        <f t="shared" si="4"/>
        <v>66.69414794260123</v>
      </c>
      <c r="U346">
        <f t="shared" si="5"/>
        <v>7.553723470493251</v>
      </c>
      <c r="V346">
        <f t="shared" si="6"/>
        <v>16.446276529506747</v>
      </c>
      <c r="W346">
        <f t="shared" si="16"/>
        <v>7.673190137159917</v>
      </c>
      <c r="X346">
        <f t="shared" si="17"/>
        <v>16.565743196173415</v>
      </c>
    </row>
    <row r="347" spans="8:24" ht="12.75">
      <c r="H347" s="4">
        <v>346</v>
      </c>
      <c r="I347" s="5">
        <v>39793</v>
      </c>
      <c r="J347" s="6">
        <v>-6.85</v>
      </c>
      <c r="K347">
        <v>-22.95</v>
      </c>
      <c r="L347" s="6">
        <f t="shared" si="0"/>
        <v>-23.40218527897105</v>
      </c>
      <c r="M347" s="18">
        <f t="shared" si="1"/>
        <v>-1.5601456852647366</v>
      </c>
      <c r="N347" s="7">
        <f t="shared" si="2"/>
        <v>8.879708629470526</v>
      </c>
      <c r="O347" s="7">
        <f t="shared" si="9"/>
        <v>-0.01284442954297127</v>
      </c>
      <c r="P347" s="6">
        <f t="shared" si="10"/>
        <v>-0.7706657725782762</v>
      </c>
      <c r="Q347" s="7">
        <f t="shared" si="11"/>
        <v>-7.452620302076376</v>
      </c>
      <c r="R347">
        <f t="shared" si="12"/>
        <v>-1.064660043153768</v>
      </c>
      <c r="S347">
        <f t="shared" si="3"/>
        <v>-66.59781472102895</v>
      </c>
      <c r="T347">
        <f t="shared" si="4"/>
        <v>66.59781472102895</v>
      </c>
      <c r="U347">
        <f t="shared" si="5"/>
        <v>7.560145685264737</v>
      </c>
      <c r="V347">
        <f t="shared" si="6"/>
        <v>16.439854314735264</v>
      </c>
      <c r="W347">
        <f t="shared" si="16"/>
        <v>7.687112351931403</v>
      </c>
      <c r="X347">
        <f t="shared" si="17"/>
        <v>16.566820981401932</v>
      </c>
    </row>
    <row r="348" spans="8:24" ht="12.75">
      <c r="H348" s="4">
        <v>347</v>
      </c>
      <c r="I348" s="5">
        <v>39794</v>
      </c>
      <c r="J348" s="6">
        <v>-6.38</v>
      </c>
      <c r="K348">
        <v>-23.03</v>
      </c>
      <c r="L348" s="6">
        <f t="shared" si="0"/>
        <v>-23.498702753398263</v>
      </c>
      <c r="M348" s="18">
        <f t="shared" si="1"/>
        <v>-1.5665801835598843</v>
      </c>
      <c r="N348" s="7">
        <f t="shared" si="2"/>
        <v>8.866839632880232</v>
      </c>
      <c r="O348" s="7">
        <f t="shared" si="9"/>
        <v>-0.012868996590293946</v>
      </c>
      <c r="P348" s="6">
        <f t="shared" si="10"/>
        <v>-0.7721397954176368</v>
      </c>
      <c r="Q348" s="7">
        <f t="shared" si="11"/>
        <v>-6.992002834962747</v>
      </c>
      <c r="R348">
        <f t="shared" si="12"/>
        <v>-0.998857547851821</v>
      </c>
      <c r="S348">
        <f t="shared" si="3"/>
        <v>-66.50129724660174</v>
      </c>
      <c r="T348">
        <f t="shared" si="4"/>
        <v>66.50129724660174</v>
      </c>
      <c r="U348">
        <f t="shared" si="5"/>
        <v>7.566580183559884</v>
      </c>
      <c r="V348">
        <f t="shared" si="6"/>
        <v>16.433419816440114</v>
      </c>
      <c r="W348">
        <f t="shared" si="16"/>
        <v>7.701380183559883</v>
      </c>
      <c r="X348">
        <f t="shared" si="17"/>
        <v>16.568219816440116</v>
      </c>
    </row>
    <row r="349" spans="8:24" ht="12.75">
      <c r="H349" s="4">
        <v>348</v>
      </c>
      <c r="I349" s="5">
        <v>39795</v>
      </c>
      <c r="J349" s="6">
        <v>-5.88</v>
      </c>
      <c r="K349">
        <v>-23.12</v>
      </c>
      <c r="L349" s="6">
        <f t="shared" si="0"/>
        <v>-23.60750671953667</v>
      </c>
      <c r="M349" s="18">
        <f t="shared" si="1"/>
        <v>-1.5738337813024446</v>
      </c>
      <c r="N349" s="7">
        <f t="shared" si="2"/>
        <v>8.85233243739511</v>
      </c>
      <c r="O349" s="7">
        <f t="shared" si="9"/>
        <v>-0.014507195485121471</v>
      </c>
      <c r="P349" s="6">
        <f t="shared" si="10"/>
        <v>-0.8704317291072883</v>
      </c>
      <c r="Q349" s="7">
        <f t="shared" si="11"/>
        <v>-6.721236207654009</v>
      </c>
      <c r="R349">
        <f t="shared" si="12"/>
        <v>-0.9601766010934298</v>
      </c>
      <c r="S349">
        <f t="shared" si="3"/>
        <v>-66.39249328046334</v>
      </c>
      <c r="T349">
        <f t="shared" si="4"/>
        <v>66.39249328046334</v>
      </c>
      <c r="U349">
        <f t="shared" si="5"/>
        <v>7.573833781302444</v>
      </c>
      <c r="V349">
        <f t="shared" si="6"/>
        <v>16.426166218697556</v>
      </c>
      <c r="W349">
        <f t="shared" si="16"/>
        <v>7.716967114635777</v>
      </c>
      <c r="X349">
        <f t="shared" si="17"/>
        <v>16.56929955203089</v>
      </c>
    </row>
    <row r="350" spans="8:24" ht="12.75">
      <c r="H350" s="4">
        <v>349</v>
      </c>
      <c r="I350" s="5">
        <v>39796</v>
      </c>
      <c r="J350" s="6">
        <v>-5.45</v>
      </c>
      <c r="K350">
        <v>-23.18</v>
      </c>
      <c r="L350" s="6">
        <f t="shared" si="0"/>
        <v>-23.680174026641367</v>
      </c>
      <c r="M350" s="18">
        <f t="shared" si="1"/>
        <v>-1.5786782684427578</v>
      </c>
      <c r="N350" s="7">
        <f t="shared" si="2"/>
        <v>8.842643463114484</v>
      </c>
      <c r="O350" s="7">
        <f t="shared" si="9"/>
        <v>-0.009688974280626539</v>
      </c>
      <c r="P350" s="6">
        <f t="shared" si="10"/>
        <v>-0.5813384568375923</v>
      </c>
      <c r="Q350" s="7">
        <f t="shared" si="11"/>
        <v>-6.253691554014864</v>
      </c>
      <c r="R350">
        <f t="shared" si="12"/>
        <v>-0.8933845077164092</v>
      </c>
      <c r="S350">
        <f t="shared" si="3"/>
        <v>-66.31982597335863</v>
      </c>
      <c r="T350">
        <f t="shared" si="4"/>
        <v>66.31982597335863</v>
      </c>
      <c r="U350">
        <f t="shared" si="5"/>
        <v>7.578678268442758</v>
      </c>
      <c r="V350">
        <f t="shared" si="6"/>
        <v>16.421321731557242</v>
      </c>
      <c r="W350">
        <f t="shared" si="16"/>
        <v>7.7289782684427575</v>
      </c>
      <c r="X350">
        <f t="shared" si="17"/>
        <v>16.571621731557244</v>
      </c>
    </row>
    <row r="351" spans="8:24" ht="12.75">
      <c r="H351" s="4">
        <v>350</v>
      </c>
      <c r="I351" s="5">
        <v>39797</v>
      </c>
      <c r="J351" s="6">
        <v>-4.97</v>
      </c>
      <c r="K351">
        <v>-23.23</v>
      </c>
      <c r="L351" s="6">
        <f t="shared" si="0"/>
        <v>-23.74081083020745</v>
      </c>
      <c r="M351" s="18">
        <f t="shared" si="1"/>
        <v>-1.58272072201383</v>
      </c>
      <c r="N351" s="7">
        <f t="shared" si="2"/>
        <v>8.83455855597234</v>
      </c>
      <c r="O351" s="7">
        <f t="shared" si="9"/>
        <v>-0.008084907142144715</v>
      </c>
      <c r="P351" s="6">
        <f t="shared" si="10"/>
        <v>-0.4850944285286829</v>
      </c>
      <c r="Q351" s="7">
        <f t="shared" si="11"/>
        <v>-5.591481940111862</v>
      </c>
      <c r="R351">
        <f t="shared" si="12"/>
        <v>-0.7987831343016946</v>
      </c>
      <c r="S351">
        <f t="shared" si="3"/>
        <v>-66.25918916979255</v>
      </c>
      <c r="T351">
        <f t="shared" si="4"/>
        <v>66.25918916979255</v>
      </c>
      <c r="U351">
        <f t="shared" si="5"/>
        <v>7.58272072201383</v>
      </c>
      <c r="V351">
        <f t="shared" si="6"/>
        <v>16.417279277986168</v>
      </c>
      <c r="W351">
        <f t="shared" si="16"/>
        <v>7.74102072201383</v>
      </c>
      <c r="X351">
        <f t="shared" si="17"/>
        <v>16.57557927798617</v>
      </c>
    </row>
    <row r="352" spans="8:24" ht="12.75">
      <c r="H352" s="4">
        <v>351</v>
      </c>
      <c r="I352" s="5">
        <v>39798</v>
      </c>
      <c r="J352" s="6">
        <v>-4.48</v>
      </c>
      <c r="K352">
        <v>-23.28</v>
      </c>
      <c r="L352" s="6">
        <f t="shared" si="0"/>
        <v>-23.801521345012276</v>
      </c>
      <c r="M352" s="18">
        <f t="shared" si="1"/>
        <v>-1.586768089667485</v>
      </c>
      <c r="N352" s="7">
        <f t="shared" si="2"/>
        <v>8.82646382066503</v>
      </c>
      <c r="O352" s="7">
        <f t="shared" si="9"/>
        <v>-0.008094735307309975</v>
      </c>
      <c r="P352" s="6">
        <f t="shared" si="10"/>
        <v>-0.4856841184385985</v>
      </c>
      <c r="Q352" s="7">
        <f t="shared" si="11"/>
        <v>-4.926628888622595</v>
      </c>
      <c r="R352">
        <f t="shared" si="12"/>
        <v>-0.703804126946085</v>
      </c>
      <c r="S352">
        <f t="shared" si="3"/>
        <v>-66.19847865498772</v>
      </c>
      <c r="T352">
        <f t="shared" si="4"/>
        <v>66.19847865498772</v>
      </c>
      <c r="U352">
        <f t="shared" si="5"/>
        <v>7.586768089667485</v>
      </c>
      <c r="V352">
        <f t="shared" si="6"/>
        <v>16.413231910332513</v>
      </c>
      <c r="W352">
        <f t="shared" si="16"/>
        <v>7.753234756334152</v>
      </c>
      <c r="X352">
        <f t="shared" si="17"/>
        <v>16.57969857699918</v>
      </c>
    </row>
    <row r="353" spans="8:24" ht="12.75">
      <c r="H353" s="4">
        <v>352</v>
      </c>
      <c r="I353" s="5">
        <v>39799</v>
      </c>
      <c r="J353" s="6">
        <v>-4</v>
      </c>
      <c r="K353">
        <v>-23.33</v>
      </c>
      <c r="L353" s="6">
        <f t="shared" si="0"/>
        <v>-23.862305886339957</v>
      </c>
      <c r="M353" s="18">
        <f t="shared" si="1"/>
        <v>-1.5908203924226638</v>
      </c>
      <c r="N353" s="7">
        <f t="shared" si="2"/>
        <v>8.818359215154672</v>
      </c>
      <c r="O353" s="7">
        <f t="shared" si="9"/>
        <v>-0.008104605510357743</v>
      </c>
      <c r="P353" s="6">
        <f t="shared" si="10"/>
        <v>-0.4862763306214646</v>
      </c>
      <c r="Q353" s="7">
        <f t="shared" si="11"/>
        <v>-4.4516306315295395</v>
      </c>
      <c r="R353">
        <f t="shared" si="12"/>
        <v>-0.6359472330756485</v>
      </c>
      <c r="S353">
        <f t="shared" si="3"/>
        <v>-66.13769411366005</v>
      </c>
      <c r="T353">
        <f t="shared" si="4"/>
        <v>66.13769411366005</v>
      </c>
      <c r="U353">
        <f t="shared" si="5"/>
        <v>7.590820392422663</v>
      </c>
      <c r="V353">
        <f t="shared" si="6"/>
        <v>16.409179607577336</v>
      </c>
      <c r="W353">
        <f t="shared" si="16"/>
        <v>7.76528705908933</v>
      </c>
      <c r="X353">
        <f t="shared" si="17"/>
        <v>16.583646274244003</v>
      </c>
    </row>
    <row r="354" spans="8:24" ht="12.75">
      <c r="H354" s="4">
        <v>353</v>
      </c>
      <c r="I354" s="5">
        <v>39800</v>
      </c>
      <c r="J354" s="6">
        <v>-3.52</v>
      </c>
      <c r="K354">
        <v>-23.37</v>
      </c>
      <c r="L354" s="6">
        <f t="shared" si="0"/>
        <v>-23.91098703135249</v>
      </c>
      <c r="M354" s="18">
        <f t="shared" si="1"/>
        <v>-1.5940658020901661</v>
      </c>
      <c r="N354" s="7">
        <f t="shared" si="2"/>
        <v>8.811868395819667</v>
      </c>
      <c r="O354" s="7">
        <f t="shared" si="9"/>
        <v>-0.006490819335004616</v>
      </c>
      <c r="P354" s="6">
        <f t="shared" si="10"/>
        <v>-0.38944916010027697</v>
      </c>
      <c r="Q354" s="7">
        <f t="shared" si="11"/>
        <v>-4.07041401905154</v>
      </c>
      <c r="R354">
        <f t="shared" si="12"/>
        <v>-0.5814877170073629</v>
      </c>
      <c r="S354">
        <f t="shared" si="3"/>
        <v>-66.08901296864751</v>
      </c>
      <c r="T354">
        <f t="shared" si="4"/>
        <v>66.08901296864751</v>
      </c>
      <c r="U354">
        <f t="shared" si="5"/>
        <v>7.594065802090166</v>
      </c>
      <c r="V354">
        <f t="shared" si="6"/>
        <v>16.405934197909833</v>
      </c>
      <c r="W354">
        <f t="shared" si="16"/>
        <v>7.776532468756833</v>
      </c>
      <c r="X354">
        <f t="shared" si="17"/>
        <v>16.5884008645765</v>
      </c>
    </row>
    <row r="355" spans="8:24" ht="12.75">
      <c r="H355" s="4">
        <v>354</v>
      </c>
      <c r="I355" s="5">
        <v>39801</v>
      </c>
      <c r="J355" s="6">
        <v>-3.02</v>
      </c>
      <c r="K355">
        <v>-23.4</v>
      </c>
      <c r="L355" s="6">
        <f t="shared" si="0"/>
        <v>-23.94752921228588</v>
      </c>
      <c r="M355" s="18">
        <f t="shared" si="1"/>
        <v>-1.5965019474857252</v>
      </c>
      <c r="N355" s="7">
        <f t="shared" si="2"/>
        <v>8.80699610502855</v>
      </c>
      <c r="O355" s="7">
        <f t="shared" si="9"/>
        <v>-0.004872290791118061</v>
      </c>
      <c r="P355" s="6">
        <f t="shared" si="10"/>
        <v>-0.2923374474670837</v>
      </c>
      <c r="Q355" s="7">
        <f t="shared" si="11"/>
        <v>-3.5906116711009872</v>
      </c>
      <c r="R355">
        <f t="shared" si="12"/>
        <v>-0.5129445244429982</v>
      </c>
      <c r="S355">
        <f t="shared" si="3"/>
        <v>-66.05247078771411</v>
      </c>
      <c r="T355">
        <f t="shared" si="4"/>
        <v>66.05247078771411</v>
      </c>
      <c r="U355">
        <f t="shared" si="5"/>
        <v>7.596501947485725</v>
      </c>
      <c r="V355">
        <f t="shared" si="6"/>
        <v>16.403498052514273</v>
      </c>
      <c r="W355">
        <f t="shared" si="16"/>
        <v>7.787301947485725</v>
      </c>
      <c r="X355">
        <f t="shared" si="17"/>
        <v>16.594298052514272</v>
      </c>
    </row>
    <row r="356" spans="8:24" ht="12.75">
      <c r="H356" s="4">
        <v>355</v>
      </c>
      <c r="I356" s="5">
        <v>39802</v>
      </c>
      <c r="J356" s="6">
        <v>-2.52</v>
      </c>
      <c r="K356">
        <v>-23.42</v>
      </c>
      <c r="L356" s="6">
        <f t="shared" si="0"/>
        <v>-23.971905619861083</v>
      </c>
      <c r="M356" s="18">
        <f t="shared" si="1"/>
        <v>-1.5981270413240722</v>
      </c>
      <c r="N356" s="7">
        <f t="shared" si="2"/>
        <v>8.803745917351856</v>
      </c>
      <c r="O356" s="7">
        <f t="shared" si="9"/>
        <v>-0.0032501876766932725</v>
      </c>
      <c r="P356" s="6">
        <f t="shared" si="10"/>
        <v>-0.19501126060159635</v>
      </c>
      <c r="Q356" s="7">
        <f t="shared" si="11"/>
        <v>-2.9151912025952953</v>
      </c>
      <c r="R356">
        <f t="shared" si="12"/>
        <v>-0.4164558860850422</v>
      </c>
      <c r="S356">
        <f t="shared" si="3"/>
        <v>-66.02809438013891</v>
      </c>
      <c r="T356">
        <f t="shared" si="4"/>
        <v>66.02809438013891</v>
      </c>
      <c r="U356">
        <f t="shared" si="5"/>
        <v>7.598127041324073</v>
      </c>
      <c r="V356">
        <f t="shared" si="6"/>
        <v>16.401872958675927</v>
      </c>
      <c r="W356">
        <f t="shared" si="16"/>
        <v>7.797260374657406</v>
      </c>
      <c r="X356">
        <f t="shared" si="17"/>
        <v>16.60100629200926</v>
      </c>
    </row>
    <row r="357" spans="8:24" ht="12.75">
      <c r="H357" s="4">
        <v>356</v>
      </c>
      <c r="I357" s="5">
        <v>39803</v>
      </c>
      <c r="J357" s="6">
        <v>-2.03</v>
      </c>
      <c r="K357">
        <v>-23.43</v>
      </c>
      <c r="L357" s="6">
        <f t="shared" si="0"/>
        <v>-23.984098317413082</v>
      </c>
      <c r="M357" s="18">
        <f t="shared" si="1"/>
        <v>-1.5989398878275387</v>
      </c>
      <c r="N357" s="7">
        <f t="shared" si="2"/>
        <v>8.802120224344922</v>
      </c>
      <c r="O357" s="7">
        <f t="shared" si="9"/>
        <v>-0.00162569300693427</v>
      </c>
      <c r="P357" s="6">
        <f t="shared" si="10"/>
        <v>-0.0975415804160562</v>
      </c>
      <c r="Q357" s="7">
        <f t="shared" si="11"/>
        <v>-2.431394326173759</v>
      </c>
      <c r="R357">
        <f t="shared" si="12"/>
        <v>-0.3473420465962513</v>
      </c>
      <c r="S357">
        <f t="shared" si="3"/>
        <v>-66.01590168258691</v>
      </c>
      <c r="T357">
        <f t="shared" si="4"/>
        <v>66.01590168258691</v>
      </c>
      <c r="U357">
        <f t="shared" si="5"/>
        <v>7.598939887827539</v>
      </c>
      <c r="V357">
        <f t="shared" si="6"/>
        <v>16.40106011217246</v>
      </c>
      <c r="W357">
        <f t="shared" si="16"/>
        <v>7.806239887827539</v>
      </c>
      <c r="X357">
        <f t="shared" si="17"/>
        <v>16.60836011217246</v>
      </c>
    </row>
    <row r="358" spans="8:24" ht="12.75">
      <c r="H358" s="4">
        <v>357</v>
      </c>
      <c r="I358" s="5">
        <v>39804</v>
      </c>
      <c r="J358" s="6">
        <v>-1.53</v>
      </c>
      <c r="K358">
        <v>-23.43</v>
      </c>
      <c r="L358" s="6">
        <f t="shared" si="0"/>
        <v>-23.984098317413082</v>
      </c>
      <c r="M358" s="18">
        <f t="shared" si="1"/>
        <v>-1.5989398878275387</v>
      </c>
      <c r="N358" s="7">
        <f t="shared" si="2"/>
        <v>8.802120224344922</v>
      </c>
      <c r="O358" s="7">
        <f t="shared" si="9"/>
        <v>0</v>
      </c>
      <c r="P358" s="6">
        <f t="shared" si="10"/>
        <v>0</v>
      </c>
      <c r="Q358" s="7">
        <f t="shared" si="11"/>
        <v>-1.9462998976450763</v>
      </c>
      <c r="R358">
        <f t="shared" si="12"/>
        <v>-0.2780428425207252</v>
      </c>
      <c r="S358">
        <f t="shared" si="3"/>
        <v>-66.01590168258691</v>
      </c>
      <c r="T358">
        <f t="shared" si="4"/>
        <v>66.01590168258691</v>
      </c>
      <c r="U358">
        <f t="shared" si="5"/>
        <v>7.598939887827539</v>
      </c>
      <c r="V358">
        <f t="shared" si="6"/>
        <v>16.40106011217246</v>
      </c>
      <c r="W358">
        <f t="shared" si="16"/>
        <v>7.814573221160872</v>
      </c>
      <c r="X358">
        <f t="shared" si="17"/>
        <v>16.616693445505792</v>
      </c>
    </row>
    <row r="359" spans="8:24" ht="12.75">
      <c r="H359" s="4">
        <v>358</v>
      </c>
      <c r="I359" s="5">
        <v>39805</v>
      </c>
      <c r="J359" s="6">
        <v>-1.03</v>
      </c>
      <c r="K359">
        <v>-23.43</v>
      </c>
      <c r="L359" s="6">
        <f t="shared" si="0"/>
        <v>-23.984098317413082</v>
      </c>
      <c r="M359" s="18">
        <f t="shared" si="1"/>
        <v>-1.5989398878275387</v>
      </c>
      <c r="N359" s="7">
        <f t="shared" si="2"/>
        <v>8.802120224344922</v>
      </c>
      <c r="O359" s="7">
        <f t="shared" si="9"/>
        <v>0</v>
      </c>
      <c r="P359" s="6">
        <f t="shared" si="10"/>
        <v>0</v>
      </c>
      <c r="Q359" s="7">
        <f t="shared" si="11"/>
        <v>-1.4606157792064778</v>
      </c>
      <c r="R359">
        <f t="shared" si="12"/>
        <v>-0.20865939702949682</v>
      </c>
      <c r="S359">
        <f t="shared" si="3"/>
        <v>-66.01590168258691</v>
      </c>
      <c r="T359">
        <f t="shared" si="4"/>
        <v>66.01590168258691</v>
      </c>
      <c r="U359">
        <f t="shared" si="5"/>
        <v>7.598939887827539</v>
      </c>
      <c r="V359">
        <f t="shared" si="6"/>
        <v>16.40106011217246</v>
      </c>
      <c r="W359">
        <f t="shared" si="16"/>
        <v>7.822906554494206</v>
      </c>
      <c r="X359">
        <f t="shared" si="17"/>
        <v>16.625026778839125</v>
      </c>
    </row>
    <row r="360" spans="8:24" ht="12.75">
      <c r="H360" s="4">
        <v>359</v>
      </c>
      <c r="I360" s="5">
        <v>39806</v>
      </c>
      <c r="J360" s="6">
        <v>-0.53</v>
      </c>
      <c r="K360">
        <v>-23.43</v>
      </c>
      <c r="L360" s="6">
        <f t="shared" si="0"/>
        <v>-23.984098317413082</v>
      </c>
      <c r="M360" s="18">
        <f t="shared" si="1"/>
        <v>-1.5989398878275387</v>
      </c>
      <c r="N360" s="7">
        <f t="shared" si="2"/>
        <v>8.802120224344922</v>
      </c>
      <c r="O360" s="7">
        <f t="shared" si="9"/>
        <v>0</v>
      </c>
      <c r="P360" s="6">
        <f t="shared" si="10"/>
        <v>0</v>
      </c>
      <c r="Q360" s="7">
        <f t="shared" si="11"/>
        <v>-0.9743394485850132</v>
      </c>
      <c r="R360">
        <f t="shared" si="12"/>
        <v>-0.13919134979785902</v>
      </c>
      <c r="S360">
        <f t="shared" si="3"/>
        <v>-66.01590168258691</v>
      </c>
      <c r="T360">
        <f t="shared" si="4"/>
        <v>66.01590168258691</v>
      </c>
      <c r="U360">
        <f t="shared" si="5"/>
        <v>7.598939887827539</v>
      </c>
      <c r="V360">
        <f t="shared" si="6"/>
        <v>16.40106011217246</v>
      </c>
      <c r="W360">
        <f t="shared" si="16"/>
        <v>7.831239887827539</v>
      </c>
      <c r="X360">
        <f t="shared" si="17"/>
        <v>16.63336011217246</v>
      </c>
    </row>
    <row r="361" spans="8:24" ht="12.75">
      <c r="H361" s="4">
        <v>360</v>
      </c>
      <c r="I361" s="5">
        <v>39807</v>
      </c>
      <c r="J361" s="6">
        <v>-0.03</v>
      </c>
      <c r="K361">
        <v>-23.42</v>
      </c>
      <c r="L361" s="6">
        <f t="shared" si="0"/>
        <v>-23.971905619861083</v>
      </c>
      <c r="M361" s="18">
        <f t="shared" si="1"/>
        <v>-1.5981270413240722</v>
      </c>
      <c r="N361" s="7">
        <f t="shared" si="2"/>
        <v>8.803745917351856</v>
      </c>
      <c r="O361" s="7">
        <f t="shared" si="9"/>
        <v>0.00162569300693427</v>
      </c>
      <c r="P361" s="6">
        <f t="shared" si="10"/>
        <v>0.0975415804160562</v>
      </c>
      <c r="Q361" s="7">
        <f t="shared" si="11"/>
        <v>-0.48734870806868</v>
      </c>
      <c r="R361">
        <f t="shared" si="12"/>
        <v>-0.06962124400981143</v>
      </c>
      <c r="S361">
        <f t="shared" si="3"/>
        <v>-66.02809438013891</v>
      </c>
      <c r="T361">
        <f t="shared" si="4"/>
        <v>66.02809438013891</v>
      </c>
      <c r="U361">
        <f t="shared" si="5"/>
        <v>7.598127041324073</v>
      </c>
      <c r="V361">
        <f t="shared" si="6"/>
        <v>16.401872958675927</v>
      </c>
      <c r="W361">
        <f t="shared" si="16"/>
        <v>7.838760374657406</v>
      </c>
      <c r="X361">
        <f t="shared" si="17"/>
        <v>16.642506292009262</v>
      </c>
    </row>
    <row r="362" spans="8:24" ht="12.75">
      <c r="H362" s="4">
        <v>361</v>
      </c>
      <c r="I362" s="5">
        <v>39808</v>
      </c>
      <c r="J362" s="6">
        <v>0.45</v>
      </c>
      <c r="K362">
        <v>-23.38</v>
      </c>
      <c r="L362" s="6">
        <f t="shared" si="0"/>
        <v>-23.923164771014857</v>
      </c>
      <c r="M362" s="18">
        <f t="shared" si="1"/>
        <v>-1.5948776514009906</v>
      </c>
      <c r="N362" s="7">
        <f t="shared" si="2"/>
        <v>8.81024469719802</v>
      </c>
      <c r="O362" s="7">
        <f t="shared" si="9"/>
        <v>0.006498779846163316</v>
      </c>
      <c r="P362" s="6">
        <f t="shared" si="10"/>
        <v>0.38992679076979897</v>
      </c>
      <c r="Q362" s="7">
        <f t="shared" si="11"/>
        <v>0.19491553016820262</v>
      </c>
      <c r="R362">
        <f t="shared" si="12"/>
        <v>0.02784507573831466</v>
      </c>
      <c r="S362">
        <f t="shared" si="3"/>
        <v>-66.07683522898515</v>
      </c>
      <c r="T362">
        <f t="shared" si="4"/>
        <v>66.07683522898515</v>
      </c>
      <c r="U362">
        <f t="shared" si="5"/>
        <v>7.59487765140099</v>
      </c>
      <c r="V362">
        <f t="shared" si="6"/>
        <v>16.405122348599008</v>
      </c>
      <c r="W362">
        <f t="shared" si="16"/>
        <v>7.843510984734324</v>
      </c>
      <c r="X362">
        <f t="shared" si="17"/>
        <v>16.653755681932342</v>
      </c>
    </row>
    <row r="363" spans="8:24" ht="12.75">
      <c r="H363" s="4">
        <v>362</v>
      </c>
      <c r="I363" s="5">
        <v>39809</v>
      </c>
      <c r="J363" s="6">
        <v>0.95</v>
      </c>
      <c r="K363">
        <v>-23.35</v>
      </c>
      <c r="L363" s="6">
        <f t="shared" si="0"/>
        <v>-23.88664050121409</v>
      </c>
      <c r="M363" s="18">
        <f t="shared" si="1"/>
        <v>-1.5924427000809394</v>
      </c>
      <c r="N363" s="7">
        <f t="shared" si="2"/>
        <v>8.815114599838122</v>
      </c>
      <c r="O363" s="7">
        <f t="shared" si="9"/>
        <v>0.0048699026401024526</v>
      </c>
      <c r="P363" s="6">
        <f t="shared" si="10"/>
        <v>0.29219415840614715</v>
      </c>
      <c r="Q363" s="7">
        <f t="shared" si="11"/>
        <v>0.6821209491759461</v>
      </c>
      <c r="R363">
        <f t="shared" si="12"/>
        <v>0.09744584988227802</v>
      </c>
      <c r="S363">
        <f t="shared" si="3"/>
        <v>-66.11335949878591</v>
      </c>
      <c r="T363">
        <f t="shared" si="4"/>
        <v>66.11335949878591</v>
      </c>
      <c r="U363">
        <f t="shared" si="5"/>
        <v>7.592442700080939</v>
      </c>
      <c r="V363">
        <f t="shared" si="6"/>
        <v>16.407557299919063</v>
      </c>
      <c r="W363">
        <f t="shared" si="16"/>
        <v>7.849409366747605</v>
      </c>
      <c r="X363">
        <f t="shared" si="17"/>
        <v>16.66452396658573</v>
      </c>
    </row>
    <row r="364" spans="8:24" ht="12.75">
      <c r="H364" s="4">
        <v>363</v>
      </c>
      <c r="I364" s="5">
        <v>39810</v>
      </c>
      <c r="J364" s="6">
        <v>1.45</v>
      </c>
      <c r="K364">
        <v>-23.32</v>
      </c>
      <c r="L364" s="6">
        <f t="shared" si="0"/>
        <v>-23.850143040767303</v>
      </c>
      <c r="M364" s="18">
        <f t="shared" si="1"/>
        <v>-1.5900095360511535</v>
      </c>
      <c r="N364" s="7">
        <f t="shared" si="2"/>
        <v>8.819980927897692</v>
      </c>
      <c r="O364" s="7">
        <f t="shared" si="9"/>
        <v>0.004866328059570435</v>
      </c>
      <c r="P364" s="6">
        <f t="shared" si="10"/>
        <v>0.2919796835742261</v>
      </c>
      <c r="Q364" s="7">
        <f t="shared" si="11"/>
        <v>1.0716422131662284</v>
      </c>
      <c r="R364">
        <f t="shared" si="12"/>
        <v>0.15309174473803264</v>
      </c>
      <c r="S364">
        <f t="shared" si="3"/>
        <v>-66.1498569592327</v>
      </c>
      <c r="T364">
        <f t="shared" si="4"/>
        <v>66.1498569592327</v>
      </c>
      <c r="U364">
        <f t="shared" si="5"/>
        <v>7.590009536051154</v>
      </c>
      <c r="V364">
        <f t="shared" si="6"/>
        <v>16.409990463948844</v>
      </c>
      <c r="W364">
        <f t="shared" si="16"/>
        <v>7.855309536051154</v>
      </c>
      <c r="X364">
        <f t="shared" si="17"/>
        <v>16.675290463948844</v>
      </c>
    </row>
    <row r="365" spans="8:24" ht="12.75">
      <c r="H365" s="4">
        <v>364</v>
      </c>
      <c r="I365" s="5">
        <v>39811</v>
      </c>
      <c r="J365" s="6">
        <v>1.93</v>
      </c>
      <c r="K365">
        <v>-23.27</v>
      </c>
      <c r="L365" s="6">
        <f t="shared" si="0"/>
        <v>-23.78937333004068</v>
      </c>
      <c r="M365" s="18">
        <f t="shared" si="1"/>
        <v>-1.585958222002712</v>
      </c>
      <c r="N365" s="7">
        <f t="shared" si="2"/>
        <v>8.828083555994576</v>
      </c>
      <c r="O365" s="7">
        <f t="shared" si="9"/>
        <v>0.00810262809688389</v>
      </c>
      <c r="P365" s="6">
        <f t="shared" si="10"/>
        <v>0.4861576858130334</v>
      </c>
      <c r="Q365" s="7">
        <f t="shared" si="11"/>
        <v>1.5577998989792619</v>
      </c>
      <c r="R365">
        <f t="shared" si="12"/>
        <v>0.22254284271132313</v>
      </c>
      <c r="S365">
        <f t="shared" si="3"/>
        <v>-66.21062666995932</v>
      </c>
      <c r="T365">
        <f t="shared" si="4"/>
        <v>66.21062666995932</v>
      </c>
      <c r="U365">
        <f t="shared" si="5"/>
        <v>7.585958222002712</v>
      </c>
      <c r="V365">
        <f t="shared" si="6"/>
        <v>16.414041777997287</v>
      </c>
      <c r="W365">
        <f t="shared" si="16"/>
        <v>7.859258222002712</v>
      </c>
      <c r="X365">
        <f t="shared" si="17"/>
        <v>16.687341777997286</v>
      </c>
    </row>
    <row r="366" spans="8:24" ht="12.75">
      <c r="H366" s="4">
        <v>365</v>
      </c>
      <c r="I366" s="5">
        <v>39812</v>
      </c>
      <c r="J366" s="6">
        <v>2.42</v>
      </c>
      <c r="K366">
        <v>-23.2</v>
      </c>
      <c r="L366" s="6">
        <f t="shared" si="0"/>
        <v>-23.704419922833605</v>
      </c>
      <c r="M366" s="18">
        <f t="shared" si="1"/>
        <v>-1.5802946615222404</v>
      </c>
      <c r="N366" s="7">
        <f t="shared" si="2"/>
        <v>8.83941067695552</v>
      </c>
      <c r="O366" s="7">
        <f t="shared" si="9"/>
        <v>0.011327120960944015</v>
      </c>
      <c r="P366" s="6">
        <f t="shared" si="10"/>
        <v>0.6796272576566409</v>
      </c>
      <c r="Q366" s="7">
        <f t="shared" si="11"/>
        <v>2.2374271566359027</v>
      </c>
      <c r="R366">
        <f t="shared" si="12"/>
        <v>0.3196324509479861</v>
      </c>
      <c r="S366">
        <f t="shared" si="3"/>
        <v>-66.2955800771664</v>
      </c>
      <c r="T366">
        <f t="shared" si="4"/>
        <v>66.2955800771664</v>
      </c>
      <c r="U366">
        <f t="shared" si="5"/>
        <v>7.58029466152224</v>
      </c>
      <c r="V366">
        <f t="shared" si="6"/>
        <v>16.419705338477762</v>
      </c>
      <c r="W366">
        <f t="shared" si="16"/>
        <v>7.861761328188907</v>
      </c>
      <c r="X366">
        <f t="shared" si="17"/>
        <v>16.70117200514443</v>
      </c>
    </row>
    <row r="367" spans="8:24" ht="12.75">
      <c r="H367" s="4">
        <v>366</v>
      </c>
      <c r="I367" s="5">
        <v>39813</v>
      </c>
      <c r="J367" s="6">
        <v>2.9</v>
      </c>
      <c r="K367">
        <v>-23.13</v>
      </c>
      <c r="L367" s="6">
        <f t="shared" si="0"/>
        <v>-23.619610620558703</v>
      </c>
      <c r="M367" s="18">
        <f t="shared" si="1"/>
        <v>-1.5746407080372469</v>
      </c>
      <c r="N367" s="7">
        <f t="shared" si="2"/>
        <v>8.850718583925506</v>
      </c>
      <c r="O367" s="6">
        <f t="shared" si="9"/>
        <v>0.011307906969985737</v>
      </c>
      <c r="P367" s="6">
        <f t="shared" si="10"/>
        <v>0.6784744181991442</v>
      </c>
      <c r="Q367" s="7">
        <f t="shared" si="11"/>
        <v>2.915901574835047</v>
      </c>
      <c r="R367">
        <f t="shared" si="12"/>
        <v>0.41655736783357816</v>
      </c>
      <c r="S367">
        <f t="shared" si="3"/>
        <v>-66.3803893794413</v>
      </c>
      <c r="T367">
        <f t="shared" si="4"/>
        <v>66.3803893794413</v>
      </c>
      <c r="U367">
        <f t="shared" si="5"/>
        <v>7.574640708037247</v>
      </c>
      <c r="V367">
        <f t="shared" si="6"/>
        <v>16.425359291962753</v>
      </c>
      <c r="W367">
        <f t="shared" si="16"/>
        <v>7.864107374703913</v>
      </c>
      <c r="X367">
        <f t="shared" si="17"/>
        <v>16.71482595862942</v>
      </c>
    </row>
    <row r="368" ht="12.75">
      <c r="P368" s="6"/>
    </row>
    <row r="369" ht="12.75">
      <c r="P369" s="6"/>
    </row>
    <row r="370" ht="12.75">
      <c r="P370" s="6"/>
    </row>
    <row r="371" ht="12.75">
      <c r="P371" s="6"/>
    </row>
    <row r="372" ht="12.75">
      <c r="P372" s="6"/>
    </row>
    <row r="373" ht="12.75">
      <c r="P373" s="6"/>
    </row>
    <row r="374" ht="12.75">
      <c r="P374" s="6"/>
    </row>
    <row r="375" ht="12.75">
      <c r="P375" s="6"/>
    </row>
    <row r="376" ht="12.75">
      <c r="P376" s="6"/>
    </row>
    <row r="377" ht="12.75">
      <c r="P377" s="6"/>
    </row>
    <row r="378" ht="12.75">
      <c r="P378" s="6"/>
    </row>
    <row r="379" ht="12.75">
      <c r="P379" s="6"/>
    </row>
    <row r="380" ht="12.75">
      <c r="P380" s="6"/>
    </row>
    <row r="381" ht="12.75">
      <c r="P381" s="6"/>
    </row>
    <row r="382" ht="12.75">
      <c r="P382" s="6"/>
    </row>
    <row r="383" ht="12.75">
      <c r="P383" s="6"/>
    </row>
    <row r="384" ht="12.75">
      <c r="P384" s="6"/>
    </row>
    <row r="385" ht="12.75">
      <c r="P385" s="6"/>
    </row>
    <row r="386" ht="12.75">
      <c r="P386" s="6"/>
    </row>
    <row r="387" ht="12.75">
      <c r="P387" s="6"/>
    </row>
    <row r="388" ht="12.75">
      <c r="P388" s="6"/>
    </row>
    <row r="389" ht="12.75">
      <c r="P389" s="6"/>
    </row>
    <row r="390" ht="12.75">
      <c r="P390" s="6"/>
    </row>
    <row r="391" ht="12.75">
      <c r="P391" s="6"/>
    </row>
  </sheetData>
  <sheetProtection selectLockedCells="1" selectUnlockedCells="1"/>
  <dataValidations count="3">
    <dataValidation type="list" operator="equal" showErrorMessage="1" sqref="D8">
      <formula1>"Ora Solare,Ora Legale"</formula1>
    </dataValidation>
    <dataValidation type="list" operator="equal" showErrorMessage="1" sqref="D7">
      <formula1>"Gennaio,Febbraio,Marzo,Aprile,Maggio,Giugno,Luglio,Agosto,Settembre,Ottobre,Novembre,Dicembre"</formula1>
    </dataValidation>
    <dataValidation type="list" operator="equal" sqref="D6">
      <formula1>"1,2,3,4,5,6,7,8,9,10,11,12,13,14,15,16,17,18,19,20,21,22,23,24,25,26,27,28,29,30,31"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/>
  <dcterms:created xsi:type="dcterms:W3CDTF">2015-10-01T09:53:14Z</dcterms:created>
  <dcterms:modified xsi:type="dcterms:W3CDTF">2021-02-07T08:59:57Z</dcterms:modified>
  <cp:category/>
  <cp:version/>
  <cp:contentType/>
  <cp:contentStatus/>
  <cp:revision>2</cp:revision>
</cp:coreProperties>
</file>